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28800" windowHeight="11865" activeTab="0"/>
  </bookViews>
  <sheets>
    <sheet name="титулка" sheetId="1" r:id="rId1"/>
    <sheet name="план" sheetId="2" r:id="rId2"/>
    <sheet name="план (2)" sheetId="3" state="hidden" r:id="rId3"/>
    <sheet name="Лист4" sheetId="4" state="hidden" r:id="rId4"/>
  </sheets>
  <definedNames>
    <definedName name="_xlnm.Print_Titles" localSheetId="1">'план'!$8:$8</definedName>
    <definedName name="_xlnm.Print_Titles" localSheetId="2">'план (2)'!$8:$8</definedName>
    <definedName name="_xlnm.Print_Area" localSheetId="1">'план'!$A$1:$S$182</definedName>
    <definedName name="_xlnm.Print_Area" localSheetId="2">'план (2)'!$A$1:$S$184</definedName>
    <definedName name="_xlnm.Print_Area" localSheetId="0">'титулка'!$A$1:$BA$37</definedName>
  </definedNames>
  <calcPr fullCalcOnLoad="1"/>
</workbook>
</file>

<file path=xl/sharedStrings.xml><?xml version="1.0" encoding="utf-8"?>
<sst xmlns="http://schemas.openxmlformats.org/spreadsheetml/2006/main" count="873" uniqueCount="319">
  <si>
    <t>Ректор __________________</t>
  </si>
  <si>
    <t>Донбаська державна машинобудівна академія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</si>
  <si>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</si>
  <si>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</si>
  <si>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</si>
  <si>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</si>
  <si>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</si>
  <si>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</si>
  <si>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</si>
  <si>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</si>
  <si>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</si>
  <si>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</si>
  <si>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</si>
  <si>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</si>
  <si>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</si>
  <si>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С</t>
  </si>
  <si>
    <t>К</t>
  </si>
  <si>
    <t>П</t>
  </si>
  <si>
    <t>Д</t>
  </si>
  <si>
    <t>Теоретичне навчання</t>
  </si>
  <si>
    <t>Практика</t>
  </si>
  <si>
    <t>Всього</t>
  </si>
  <si>
    <t>Переддипломна практика</t>
  </si>
  <si>
    <t>НАЗВА ДИСЦИПЛІН</t>
  </si>
  <si>
    <t>Кредити ECTS</t>
  </si>
  <si>
    <t>Загальний обсяг</t>
  </si>
  <si>
    <t>самостійні</t>
  </si>
  <si>
    <t>лекції</t>
  </si>
  <si>
    <t>практич</t>
  </si>
  <si>
    <t>на базі ВНЗ 1 рівня</t>
  </si>
  <si>
    <t>Автоматизація технологічних процесів та виробництв</t>
  </si>
  <si>
    <t>1</t>
  </si>
  <si>
    <t>Всього за рівень "Бакалавр":</t>
  </si>
  <si>
    <t>ЗАГАЛЬНА КІЛЬКІСТЬ ГОДИН</t>
  </si>
  <si>
    <t xml:space="preserve"> Кількість екзаменів</t>
  </si>
  <si>
    <t xml:space="preserve"> Кількість заліків</t>
  </si>
  <si>
    <t xml:space="preserve"> Кількість курсових проектів і робіт</t>
  </si>
  <si>
    <t>Підсумок</t>
  </si>
  <si>
    <t>Міністерство освіти і науки України</t>
  </si>
  <si>
    <t>Фізичне виховання</t>
  </si>
  <si>
    <t>Тижні</t>
  </si>
  <si>
    <t>Назва
 практики</t>
  </si>
  <si>
    <t>Усього</t>
  </si>
  <si>
    <t>3</t>
  </si>
  <si>
    <t>Філософія</t>
  </si>
  <si>
    <t>Підприємницька діяльність та економіка підприємства</t>
  </si>
  <si>
    <t>№ дисципл.</t>
  </si>
  <si>
    <t>Кількість годин</t>
  </si>
  <si>
    <t>аудиторних</t>
  </si>
  <si>
    <t>екзамени</t>
  </si>
  <si>
    <t>заліки</t>
  </si>
  <si>
    <t>курсові</t>
  </si>
  <si>
    <t>у тому числі</t>
  </si>
  <si>
    <t xml:space="preserve">проекти </t>
  </si>
  <si>
    <t>роботи</t>
  </si>
  <si>
    <t>1.1.1</t>
  </si>
  <si>
    <t>1.1.2</t>
  </si>
  <si>
    <t>1.1.3</t>
  </si>
  <si>
    <t>1.1.4</t>
  </si>
  <si>
    <t>1.1.5</t>
  </si>
  <si>
    <t>1.1.6</t>
  </si>
  <si>
    <t>1.2.1</t>
  </si>
  <si>
    <t>1.2.2</t>
  </si>
  <si>
    <t>1.2.3</t>
  </si>
  <si>
    <t>1.2.4</t>
  </si>
  <si>
    <t>1.3.1</t>
  </si>
  <si>
    <t>Основи охорони праці та безпека життєдіяльності</t>
  </si>
  <si>
    <t xml:space="preserve">Іноземна мова (за проф.спр.) </t>
  </si>
  <si>
    <t>ЗАТВЕРДЖЕНО:</t>
  </si>
  <si>
    <t>на засіданні Вченої ради</t>
  </si>
  <si>
    <t>(Ковальов В.Д.)</t>
  </si>
  <si>
    <t xml:space="preserve">На основі ОПП підготовки молодшого спеціаліста </t>
  </si>
  <si>
    <t>1 курс</t>
  </si>
  <si>
    <t>2 курс</t>
  </si>
  <si>
    <t>кількість тижнів у семестрі</t>
  </si>
  <si>
    <t>Розподіл за семестрами</t>
  </si>
  <si>
    <t>Семестр</t>
  </si>
  <si>
    <t>Вища математика</t>
  </si>
  <si>
    <t>Теорія ймовірностей, ймовірностні процеси і математична статистика</t>
  </si>
  <si>
    <t>2</t>
  </si>
  <si>
    <t>Фізика</t>
  </si>
  <si>
    <t>4</t>
  </si>
  <si>
    <t xml:space="preserve">. </t>
  </si>
  <si>
    <t>1.1.7</t>
  </si>
  <si>
    <t>1.1.8</t>
  </si>
  <si>
    <t>1.1.9</t>
  </si>
  <si>
    <t>2.1.2</t>
  </si>
  <si>
    <t>Канікули</t>
  </si>
  <si>
    <t>Екзаменац. сесія та проміж. контроль</t>
  </si>
  <si>
    <t xml:space="preserve">ІІІ. ПРАКТИКА </t>
  </si>
  <si>
    <t xml:space="preserve">       II. ЗВЕДЕНІ ДАНІ ПРО БЮДЖЕТ ЧАСУ, тижні  </t>
  </si>
  <si>
    <t>А</t>
  </si>
  <si>
    <t xml:space="preserve"> Т</t>
  </si>
  <si>
    <r>
      <t xml:space="preserve">підготовки: </t>
    </r>
    <r>
      <rPr>
        <b/>
        <sz val="20"/>
        <rFont val="Times New Roman"/>
        <family val="1"/>
      </rPr>
      <t>бакалавр</t>
    </r>
  </si>
  <si>
    <t xml:space="preserve">НАВЧАЛЬНИЙ ПЛАН </t>
  </si>
  <si>
    <r>
      <t xml:space="preserve">форма навчання:    </t>
    </r>
    <r>
      <rPr>
        <b/>
        <sz val="20"/>
        <rFont val="Times New Roman"/>
        <family val="1"/>
      </rPr>
      <t xml:space="preserve"> денна зі скороченим терміном навчання</t>
    </r>
  </si>
  <si>
    <t xml:space="preserve">на базі академії </t>
  </si>
  <si>
    <t>Разом на базі академії:</t>
  </si>
  <si>
    <t>1.2.5</t>
  </si>
  <si>
    <t>1.2.6</t>
  </si>
  <si>
    <t>1.2.7</t>
  </si>
  <si>
    <t>Дисципліни вільного вибору на базі академії</t>
  </si>
  <si>
    <t>2.2.5</t>
  </si>
  <si>
    <t>2.2.6</t>
  </si>
  <si>
    <t>1.2.8</t>
  </si>
  <si>
    <t>Історія української культури</t>
  </si>
  <si>
    <t>1. ОБОВ'ЯЗКОВІ НАВЧАЛЬНІ ДИСЦИПЛІНИ</t>
  </si>
  <si>
    <t>1.1 ЦИКЛ ЗАГАЛЬНОЇ ПІДГОТОВКИ</t>
  </si>
  <si>
    <t>2. ДИСЦИПЛІНИ ВІЛЬНОГО ВИБОРУ</t>
  </si>
  <si>
    <t>2.1 ЦИКЛ ЗАГАЛЬНОЇ ПІДГОТОВКИ</t>
  </si>
  <si>
    <t>1.2. ЦИКЛ ПРОФЕСІЙНОЇ ПІДГОТОВКИ</t>
  </si>
  <si>
    <t>2.2. ЦИКЛ ПРОФЕСІЙНОЇ ПІДГОТОВКИ</t>
  </si>
  <si>
    <t>1.1.10</t>
  </si>
  <si>
    <t xml:space="preserve">Семестр </t>
  </si>
  <si>
    <t>лабо-раторні</t>
  </si>
  <si>
    <t>1.2.9</t>
  </si>
  <si>
    <t>1.2.10</t>
  </si>
  <si>
    <t>1.2.11</t>
  </si>
  <si>
    <t>1.2.12</t>
  </si>
  <si>
    <t>1.2.13</t>
  </si>
  <si>
    <t>1.2.14</t>
  </si>
  <si>
    <t>1.2.15</t>
  </si>
  <si>
    <t>1.3.2</t>
  </si>
  <si>
    <t>1.3.4</t>
  </si>
  <si>
    <t>1.4.1</t>
  </si>
  <si>
    <t>Всього за рівень "Бакалавр" на базі академії:</t>
  </si>
  <si>
    <t>Кількість годин на тиждень</t>
  </si>
  <si>
    <t>ісп.</t>
  </si>
  <si>
    <t>1.1.11</t>
  </si>
  <si>
    <t>1.1.12</t>
  </si>
  <si>
    <t xml:space="preserve"> </t>
  </si>
  <si>
    <t>2.2.8</t>
  </si>
  <si>
    <t>2.2.12</t>
  </si>
  <si>
    <t>протокол № ___</t>
  </si>
  <si>
    <t>ПК</t>
  </si>
  <si>
    <t>Вступ до освітнього процесу</t>
  </si>
  <si>
    <t>1.1.13</t>
  </si>
  <si>
    <t>1.1.14</t>
  </si>
  <si>
    <t>1.2.16</t>
  </si>
  <si>
    <t>1.2.17</t>
  </si>
  <si>
    <t>1.4. АТЕСТАЦІЯ</t>
  </si>
  <si>
    <t>Кваліфікаційна робота бакалавра</t>
  </si>
  <si>
    <t>Дисципліна 3 семестру</t>
  </si>
  <si>
    <t>Дисципліна 4 семестру</t>
  </si>
  <si>
    <t>1.1.15</t>
  </si>
  <si>
    <t>Разом п.2.1</t>
  </si>
  <si>
    <t>2.1.1</t>
  </si>
  <si>
    <t>2.1.3</t>
  </si>
  <si>
    <t>2.1.4</t>
  </si>
  <si>
    <t>2.1.5</t>
  </si>
  <si>
    <t>Разом п.2.2</t>
  </si>
  <si>
    <t>2.2.1</t>
  </si>
  <si>
    <t>2.2.2</t>
  </si>
  <si>
    <t>2.2.3</t>
  </si>
  <si>
    <t>2.2.4</t>
  </si>
  <si>
    <t>2.2.7</t>
  </si>
  <si>
    <t>2.2.9</t>
  </si>
  <si>
    <t>2.2.10</t>
  </si>
  <si>
    <t>2.2.11</t>
  </si>
  <si>
    <t xml:space="preserve">Екологія </t>
  </si>
  <si>
    <t>Історія науки і техніки</t>
  </si>
  <si>
    <t>2.1.6</t>
  </si>
  <si>
    <t>2.1.7</t>
  </si>
  <si>
    <t>2.1.8</t>
  </si>
  <si>
    <t>Алгоритмізація та програмування</t>
  </si>
  <si>
    <t>С.В. Подлєсний</t>
  </si>
  <si>
    <t>О.Ф. Тарасов</t>
  </si>
  <si>
    <t xml:space="preserve">Основи інженерних розрахунків  </t>
  </si>
  <si>
    <t xml:space="preserve">Технічна механіка </t>
  </si>
  <si>
    <r>
      <t xml:space="preserve">галузь знань: </t>
    </r>
    <r>
      <rPr>
        <b/>
        <sz val="20"/>
        <rFont val="Times New Roman"/>
        <family val="1"/>
      </rPr>
      <t>12  "Інформаційні технології"</t>
    </r>
  </si>
  <si>
    <r>
      <t xml:space="preserve">спеціальність : </t>
    </r>
    <r>
      <rPr>
        <b/>
        <sz val="20"/>
        <rFont val="Times New Roman"/>
        <family val="1"/>
      </rPr>
      <t>122  "Комп’ютерні науки"</t>
    </r>
  </si>
  <si>
    <r>
      <t xml:space="preserve">освітньо-професійна програма: </t>
    </r>
    <r>
      <rPr>
        <b/>
        <sz val="20"/>
        <rFont val="Times New Roman"/>
        <family val="1"/>
      </rPr>
      <t xml:space="preserve">Комп'ютерні науки </t>
    </r>
  </si>
  <si>
    <t>на базі фахової передвищої освіти</t>
  </si>
  <si>
    <t>Історія України на базі фахової передвищої освіти</t>
  </si>
  <si>
    <t>Українська мова (за профес спрямуванням) на базі фахової передвищої освіти</t>
  </si>
  <si>
    <t xml:space="preserve">Об'єктно-орієнтоване програмування  на базі академії </t>
  </si>
  <si>
    <t>Разом на базі фахової передвищої освіти:</t>
  </si>
  <si>
    <t>Дисципліни вільного вибору на базі фахової передвищої освіти</t>
  </si>
  <si>
    <t>Теорія алгоритмів та графів</t>
  </si>
  <si>
    <t>Теорія алгоритмів та графів  (кур.)</t>
  </si>
  <si>
    <t>Операційні системи та системне програмування</t>
  </si>
  <si>
    <t xml:space="preserve"> Геометричне моделювання та комп'ютерна графіка</t>
  </si>
  <si>
    <t xml:space="preserve">Організація баз даних та знань </t>
  </si>
  <si>
    <t>Організація баз даних та знань (кур)</t>
  </si>
  <si>
    <t xml:space="preserve">Системи штучного інтелекту та інтелектуальний аналіз даних </t>
  </si>
  <si>
    <t xml:space="preserve"> Методи дослідження операцій </t>
  </si>
  <si>
    <t xml:space="preserve">Технологія створення програмних продуктів </t>
  </si>
  <si>
    <t>Технологія створення програмних продуктів (кур.)</t>
  </si>
  <si>
    <t>Крос-платформне програмування та захист інформації</t>
  </si>
  <si>
    <t xml:space="preserve">Автоматизоване проектування та розрахунки конструкцій </t>
  </si>
  <si>
    <t xml:space="preserve">Технології розподілених систем та паралельних обчислень </t>
  </si>
  <si>
    <t xml:space="preserve">Моделювання систем </t>
  </si>
  <si>
    <t>Декан факультету ФАМІТ</t>
  </si>
  <si>
    <t>Проектування і управління  проектами інформаційних систем</t>
  </si>
  <si>
    <t>Принципи побудови інтерфейсу для мобільних систем</t>
  </si>
  <si>
    <t>Об'єктно-орієнтовані додатки для мобільних систем</t>
  </si>
  <si>
    <t>Цифрова обробка біомедічних сигналів</t>
  </si>
  <si>
    <t xml:space="preserve">Ймовірнісні процеси і мат. статистика в автоматизованих системах  </t>
  </si>
  <si>
    <t>Автоматизовані системи наукових досліджень</t>
  </si>
  <si>
    <t xml:space="preserve">Методи математичної обробки медико-біологічних даних </t>
  </si>
  <si>
    <t xml:space="preserve"> WEB - дизайн і програмування </t>
  </si>
  <si>
    <t xml:space="preserve"> Розробка  web-орієнтованих прикладних систем </t>
  </si>
  <si>
    <t xml:space="preserve"> Web-орієнтовані  системи медичного призначення</t>
  </si>
  <si>
    <t>Апаратне забезпечення Інтернету речей</t>
  </si>
  <si>
    <t>Технології Інтернет речей</t>
  </si>
  <si>
    <t xml:space="preserve">Технології отримання та передавання медичних даних </t>
  </si>
  <si>
    <t>Разом  на базі фахової передвищої освіти:</t>
  </si>
  <si>
    <t>Всього обов'язкові дисципліни на базі фахової передвищої освіти</t>
  </si>
  <si>
    <t>1.2.18</t>
  </si>
  <si>
    <t>1.2.19</t>
  </si>
  <si>
    <t>1.2.20</t>
  </si>
  <si>
    <t>1.1</t>
  </si>
  <si>
    <t>1, 2б д*</t>
  </si>
  <si>
    <t>1.2</t>
  </si>
  <si>
    <t>3, 4б д*</t>
  </si>
  <si>
    <t xml:space="preserve">2 </t>
  </si>
  <si>
    <t>Українська мова як іноземна (для іноземних громадян та осіб без громадянства)</t>
  </si>
  <si>
    <t xml:space="preserve">Українська мова як іноземна </t>
  </si>
  <si>
    <t>Гарант освітньої програми</t>
  </si>
  <si>
    <t>Зав. кафедри КІТ</t>
  </si>
  <si>
    <t>2.1</t>
  </si>
  <si>
    <t>2.2</t>
  </si>
  <si>
    <t>IV. АТЕСТАЦІЯ</t>
  </si>
  <si>
    <t>№</t>
  </si>
  <si>
    <t>Атест.</t>
  </si>
  <si>
    <t>Всього обов'язкові дисципліни на базі академії</t>
  </si>
  <si>
    <r>
      <t xml:space="preserve">Кваліфікація:   </t>
    </r>
    <r>
      <rPr>
        <b/>
        <sz val="20"/>
        <rFont val="Times New Roman"/>
        <family val="1"/>
      </rPr>
      <t>бакалавр з комп’ютерних наук</t>
    </r>
  </si>
  <si>
    <t>2.1.9</t>
  </si>
  <si>
    <t>2.1.10</t>
  </si>
  <si>
    <t>Срок навчання - 2 рік 10 місяців</t>
  </si>
  <si>
    <r>
      <t>Основи нарисної геометрії і інж. графіки</t>
    </r>
    <r>
      <rPr>
        <i/>
        <sz val="14"/>
        <color indexed="8"/>
        <rFont val="Times New Roman"/>
        <family val="1"/>
      </rPr>
      <t xml:space="preserve"> </t>
    </r>
  </si>
  <si>
    <t xml:space="preserve">Дискретна математика </t>
  </si>
  <si>
    <t>6</t>
  </si>
  <si>
    <t>Дисципліна 5 семестру</t>
  </si>
  <si>
    <t>Дисципліна 6 семестру</t>
  </si>
  <si>
    <t>90</t>
  </si>
  <si>
    <t>270</t>
  </si>
  <si>
    <t xml:space="preserve">Комп’ютерна практика </t>
  </si>
  <si>
    <t xml:space="preserve">Виробнича практика </t>
  </si>
  <si>
    <t>Разом</t>
  </si>
  <si>
    <t>Біомеханіка</t>
  </si>
  <si>
    <t>Дисципліни з інших ОП ДДМА</t>
  </si>
  <si>
    <t>Іноземна мова (за профес спрямуванням)</t>
  </si>
  <si>
    <t>Героїчні особистості в Україні</t>
  </si>
  <si>
    <t>Релігієзнавство</t>
  </si>
  <si>
    <t>Соціологія</t>
  </si>
  <si>
    <t>Інформаційні війни</t>
  </si>
  <si>
    <t>Дисципліна 1-  5 семестру</t>
  </si>
  <si>
    <t>Дисципліна 2 -  5 семестру</t>
  </si>
  <si>
    <t>Дисципліна 1 -  6 семестру</t>
  </si>
  <si>
    <t>Дисципліна 2 -  6 семестру</t>
  </si>
  <si>
    <t xml:space="preserve">Основи наукових досліджень </t>
  </si>
  <si>
    <t xml:space="preserve">Основи інженерної творчості </t>
  </si>
  <si>
    <t>ІТ в медицині</t>
  </si>
  <si>
    <t>Технології комп'ютерного проектування</t>
  </si>
  <si>
    <t>Компоненти робототехнічних систем</t>
  </si>
  <si>
    <t xml:space="preserve">Проектування і виготовлення виробів медичного призначення </t>
  </si>
  <si>
    <t>2.2.13</t>
  </si>
  <si>
    <t>2.2.14</t>
  </si>
  <si>
    <t>2.2.15</t>
  </si>
  <si>
    <t>2.2.16</t>
  </si>
  <si>
    <t>2.2.17</t>
  </si>
  <si>
    <t>2.2.18</t>
  </si>
  <si>
    <t>2.1.11</t>
  </si>
  <si>
    <t>2.1.12</t>
  </si>
  <si>
    <t>2.1.13</t>
  </si>
  <si>
    <t>2.1.14</t>
  </si>
  <si>
    <t>2.1.15</t>
  </si>
  <si>
    <t>2.1.16</t>
  </si>
  <si>
    <t xml:space="preserve">Комп'ютерні мережі та WEB-технології </t>
  </si>
  <si>
    <t>Чисельні методи</t>
  </si>
  <si>
    <t xml:space="preserve"> на базі фахової передвищої освіти</t>
  </si>
  <si>
    <r>
      <rPr>
        <sz val="14"/>
        <rFont val="Times New Roman"/>
        <family val="1"/>
      </rPr>
      <t>Системний аналіз</t>
    </r>
    <r>
      <rPr>
        <i/>
        <sz val="14"/>
        <rFont val="Times New Roman"/>
        <family val="1"/>
      </rPr>
      <t xml:space="preserve"> </t>
    </r>
  </si>
  <si>
    <t xml:space="preserve">Компоненти сучасних комп’ютерних систем </t>
  </si>
  <si>
    <t>5</t>
  </si>
  <si>
    <t xml:space="preserve"> Методи дослідження операцій (кур.)</t>
  </si>
  <si>
    <t>1.2.21</t>
  </si>
  <si>
    <t xml:space="preserve">Електроніка та  комп’ютерна схемотехніка </t>
  </si>
  <si>
    <t xml:space="preserve">1.3. ПРАКТИЧНА ПІДГОТОВКА </t>
  </si>
  <si>
    <t>І . ГРАФІК ОСВІТНЬОГО ПРОЦЕСУ</t>
  </si>
  <si>
    <t>3 курс</t>
  </si>
  <si>
    <t xml:space="preserve"> План навчального процесу  на  2022-2023 н.р.       КН  (денний приск. 2,10) </t>
  </si>
  <si>
    <t>І.А. Гетьман</t>
  </si>
  <si>
    <t>в потік ФАМІТ</t>
  </si>
  <si>
    <t>2а</t>
  </si>
  <si>
    <t>в потік з прискорениками</t>
  </si>
  <si>
    <t>в загальний потік прискореників, перерозподіл кредитів</t>
  </si>
  <si>
    <t>коригуємо години. Ставимо в потік з АВП</t>
  </si>
  <si>
    <t>потік</t>
  </si>
  <si>
    <t>в потік з 1 курсом ПЗСО</t>
  </si>
  <si>
    <t>повністю з 1 курсом ПЗСО, лекції також з прискор 2 р.</t>
  </si>
  <si>
    <t>вирівнюємо кредити.В потік з АВП, КІ</t>
  </si>
  <si>
    <t>загальний потік прискореників</t>
  </si>
  <si>
    <t>в потік з 1к ПСЗО та 1к 2 р.</t>
  </si>
  <si>
    <t>лекції з 2 курсом ПЗСО</t>
  </si>
  <si>
    <t>в потік з 2 курсом ПЗСО</t>
  </si>
  <si>
    <t>разом з 3 курсом ПЗСО</t>
  </si>
  <si>
    <t>1 сем</t>
  </si>
  <si>
    <t>2 сем</t>
  </si>
  <si>
    <t>3 сем</t>
  </si>
  <si>
    <t>4 сем</t>
  </si>
  <si>
    <t>5 сем</t>
  </si>
  <si>
    <t>6 сем</t>
  </si>
  <si>
    <t>лекції з прискор 2 р, Можна 36+18 і повністю звести з прискор 2 р.</t>
  </si>
  <si>
    <t>окремо</t>
  </si>
  <si>
    <t>разом з 4 курсом ПЗСО</t>
  </si>
  <si>
    <t>разом з прискор 2 р</t>
  </si>
  <si>
    <t>лекції потік, практ з 2 р.</t>
  </si>
  <si>
    <t>разом з 2 курсом ПЗСО</t>
  </si>
  <si>
    <t>у інших 30+30, рекомендую зробити і тут</t>
  </si>
  <si>
    <t>лекції з 4 курсом ПЗСО, можна 45+30</t>
  </si>
  <si>
    <t>лекції в потік, практ з 2 р.</t>
  </si>
  <si>
    <t>лекції в потік з 1 курсом прискор 2 р.</t>
  </si>
  <si>
    <t xml:space="preserve">лекції в потік. </t>
  </si>
  <si>
    <t xml:space="preserve"> План навчального процесу  на  2024-2025 н.р.       КН  (денний приск. 2 р., 10 міс.) </t>
  </si>
  <si>
    <t>"     "               2024 р.</t>
  </si>
  <si>
    <t xml:space="preserve">Позначення: Т – теоретичне навчання; С – екзаменаційна сесія; ПК - проміжний контроль; П – практика; К – канікули; Д– виконання кваліфікаційної роботи; А – атестація </t>
  </si>
  <si>
    <t>Виконання кваліф. роботи</t>
  </si>
  <si>
    <t>Форма атестації (екзамен, кваліфікаційна робота)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</si>
</sst>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_-;\-* #,##0_-;_-* &quot;-&quot;_-;_-@_-"/>
    <numFmt numFmtId="178" formatCode="_-* #,##0.00\ &quot;€&quot;_-;\-* #,##0.00\ &quot;€&quot;_-;_-* &quot;-&quot;??\ &quot;€&quot;_-;_-@_-"/>
    <numFmt numFmtId="179" formatCode="_-* #,##0.00_-;\-* #,##0.00_-;_-* &quot;-&quot;??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#,##0_-;\-* #,##0_-;\ _-;_-@_-"/>
    <numFmt numFmtId="197" formatCode="#,##0;\-* #,##0_-;\ _-;_-@_-"/>
    <numFmt numFmtId="198" formatCode="0.0"/>
    <numFmt numFmtId="199" formatCode="#,##0_-;\-* #,##0_-;\ &quot;&quot;_-;_-@_-"/>
    <numFmt numFmtId="200" formatCode="#,##0;\-* #,##0_-;\ &quot;&quot;_-;_-@_-"/>
    <numFmt numFmtId="201" formatCode="#,##0.0;\-* #,##0.0_-;\ &quot;&quot;_-;_-@_-"/>
    <numFmt numFmtId="202" formatCode="#,##0.0_ ;\-#,##0.0\ "/>
    <numFmt numFmtId="203" formatCode="#,##0_ ;\-#,##0\ "/>
    <numFmt numFmtId="204" formatCode="[$-FC19]d\ mmmm\ yyyy\ &quot;г.&quot;"/>
    <numFmt numFmtId="205" formatCode="#,##0.0;\-* #,##0.0_-;\ _-;_-@_-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#,##0.00_ ;\-#,##0.00\ "/>
  </numFmts>
  <fonts count="86">
    <font>
      <sz val="10"/>
      <name val="Arial Cyr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6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6"/>
      <name val="Times New Roman"/>
      <family val="1"/>
    </font>
    <font>
      <sz val="12"/>
      <name val="Arial Cyr"/>
      <family val="2"/>
    </font>
    <font>
      <b/>
      <sz val="20"/>
      <name val="Times New Roman"/>
      <family val="1"/>
    </font>
    <font>
      <sz val="20"/>
      <name val="Arial Cyr"/>
      <family val="2"/>
    </font>
    <font>
      <sz val="20"/>
      <name val="Times New Roman"/>
      <family val="1"/>
    </font>
    <font>
      <b/>
      <sz val="18"/>
      <name val="Times New Roman"/>
      <family val="1"/>
    </font>
    <font>
      <sz val="24"/>
      <name val="Times New Roman"/>
      <family val="1"/>
    </font>
    <font>
      <sz val="8"/>
      <name val="Times New Roman"/>
      <family val="1"/>
    </font>
    <font>
      <sz val="18"/>
      <name val="Arial Cyr"/>
      <family val="2"/>
    </font>
    <font>
      <b/>
      <sz val="24"/>
      <name val="Times New Roman"/>
      <family val="1"/>
    </font>
    <font>
      <sz val="14"/>
      <name val="Arial"/>
      <family val="2"/>
    </font>
    <font>
      <b/>
      <sz val="12"/>
      <name val="Times New Roman Cyr"/>
      <family val="0"/>
    </font>
    <font>
      <sz val="14"/>
      <name val="Arial Cyr"/>
      <family val="0"/>
    </font>
    <font>
      <b/>
      <sz val="20"/>
      <name val="Arial Cyr"/>
      <family val="2"/>
    </font>
    <font>
      <sz val="22"/>
      <name val="Arial Cyr"/>
      <family val="2"/>
    </font>
    <font>
      <b/>
      <sz val="22"/>
      <name val="Times New Roman"/>
      <family val="1"/>
    </font>
    <font>
      <u val="single"/>
      <sz val="20"/>
      <name val="Times New Roman"/>
      <family val="1"/>
    </font>
    <font>
      <b/>
      <sz val="10"/>
      <name val="Times New Roman"/>
      <family val="1"/>
    </font>
    <font>
      <i/>
      <sz val="14"/>
      <color indexed="8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Calibri"/>
      <family val="2"/>
    </font>
    <font>
      <i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Calibri"/>
      <family val="2"/>
    </font>
    <font>
      <i/>
      <sz val="14"/>
      <color theme="1"/>
      <name val="Times New Roman"/>
      <family val="1"/>
    </font>
    <font>
      <i/>
      <sz val="14"/>
      <color rgb="FFFF0000"/>
      <name val="Times New Roman"/>
      <family val="1"/>
    </font>
    <font>
      <sz val="14"/>
      <color rgb="FFFF0000"/>
      <name val="Times New Roman"/>
      <family val="1"/>
    </font>
    <font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1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thin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/>
      <right style="thin"/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7" borderId="1" applyNumberFormat="0" applyAlignment="0" applyProtection="0"/>
    <xf numFmtId="0" fontId="6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73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119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196" fontId="8" fillId="0" borderId="0" xfId="0" applyNumberFormat="1" applyFont="1" applyFill="1" applyBorder="1" applyAlignment="1" applyProtection="1">
      <alignment vertical="center"/>
      <protection/>
    </xf>
    <xf numFmtId="199" fontId="2" fillId="0" borderId="0" xfId="0" applyNumberFormat="1" applyFont="1" applyFill="1" applyBorder="1" applyAlignment="1" applyProtection="1">
      <alignment vertical="center"/>
      <protection/>
    </xf>
    <xf numFmtId="199" fontId="2" fillId="0" borderId="0" xfId="0" applyNumberFormat="1" applyFont="1" applyFill="1" applyBorder="1" applyAlignment="1" applyProtection="1">
      <alignment vertical="center"/>
      <protection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23" fillId="0" borderId="0" xfId="0" applyFont="1" applyAlignment="1">
      <alignment/>
    </xf>
    <xf numFmtId="196" fontId="25" fillId="0" borderId="0" xfId="0" applyNumberFormat="1" applyFont="1" applyFill="1" applyBorder="1" applyAlignment="1" applyProtection="1">
      <alignment vertical="center"/>
      <protection/>
    </xf>
    <xf numFmtId="199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196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198" fontId="25" fillId="0" borderId="0" xfId="0" applyNumberFormat="1" applyFont="1" applyFill="1" applyBorder="1" applyAlignment="1" applyProtection="1">
      <alignment horizontal="center" vertical="center" wrapText="1"/>
      <protection/>
    </xf>
    <xf numFmtId="196" fontId="25" fillId="0" borderId="0" xfId="0" applyNumberFormat="1" applyFont="1" applyFill="1" applyBorder="1" applyAlignment="1" applyProtection="1">
      <alignment horizontal="right" vertical="center"/>
      <protection/>
    </xf>
    <xf numFmtId="199" fontId="3" fillId="0" borderId="0" xfId="0" applyNumberFormat="1" applyFont="1" applyFill="1" applyBorder="1" applyAlignment="1" applyProtection="1">
      <alignment vertical="center"/>
      <protection/>
    </xf>
    <xf numFmtId="198" fontId="3" fillId="0" borderId="0" xfId="0" applyNumberFormat="1" applyFont="1" applyFill="1" applyBorder="1" applyAlignment="1" applyProtection="1">
      <alignment vertical="center"/>
      <protection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202" fontId="25" fillId="0" borderId="0" xfId="0" applyNumberFormat="1" applyFont="1" applyFill="1" applyBorder="1" applyAlignment="1" applyProtection="1">
      <alignment horizontal="center" vertical="center" wrapText="1"/>
      <protection/>
    </xf>
    <xf numFmtId="198" fontId="3" fillId="0" borderId="0" xfId="0" applyNumberFormat="1" applyFont="1" applyFill="1" applyBorder="1" applyAlignment="1" applyProtection="1">
      <alignment vertical="center"/>
      <protection/>
    </xf>
    <xf numFmtId="0" fontId="3" fillId="33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6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3" fillId="0" borderId="0" xfId="0" applyFont="1" applyAlignment="1">
      <alignment vertical="top" wrapText="1"/>
    </xf>
    <xf numFmtId="0" fontId="1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5" fillId="0" borderId="0" xfId="55" applyFont="1">
      <alignment/>
      <protection/>
    </xf>
    <xf numFmtId="0" fontId="9" fillId="0" borderId="0" xfId="55" applyFont="1">
      <alignment/>
      <protection/>
    </xf>
    <xf numFmtId="0" fontId="6" fillId="0" borderId="0" xfId="55" applyFont="1">
      <alignment/>
      <protection/>
    </xf>
    <xf numFmtId="0" fontId="27" fillId="0" borderId="0" xfId="55" applyFont="1">
      <alignment/>
      <protection/>
    </xf>
    <xf numFmtId="0" fontId="3" fillId="0" borderId="19" xfId="0" applyFont="1" applyBorder="1" applyAlignment="1">
      <alignment horizont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 wrapText="1"/>
    </xf>
    <xf numFmtId="1" fontId="3" fillId="33" borderId="22" xfId="0" applyNumberFormat="1" applyFont="1" applyFill="1" applyBorder="1" applyAlignment="1">
      <alignment horizontal="center" vertical="center"/>
    </xf>
    <xf numFmtId="0" fontId="3" fillId="33" borderId="22" xfId="0" applyNumberFormat="1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 wrapText="1"/>
    </xf>
    <xf numFmtId="198" fontId="3" fillId="33" borderId="24" xfId="0" applyNumberFormat="1" applyFont="1" applyFill="1" applyBorder="1" applyAlignment="1" applyProtection="1">
      <alignment horizontal="center" vertical="center"/>
      <protection/>
    </xf>
    <xf numFmtId="1" fontId="3" fillId="33" borderId="23" xfId="0" applyNumberFormat="1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1" fontId="3" fillId="33" borderId="12" xfId="0" applyNumberFormat="1" applyFont="1" applyFill="1" applyBorder="1" applyAlignment="1">
      <alignment horizontal="center" vertical="center"/>
    </xf>
    <xf numFmtId="0" fontId="3" fillId="33" borderId="12" xfId="0" applyNumberFormat="1" applyFont="1" applyFill="1" applyBorder="1" applyAlignment="1">
      <alignment horizontal="center" vertical="center"/>
    </xf>
    <xf numFmtId="1" fontId="3" fillId="33" borderId="32" xfId="0" applyNumberFormat="1" applyFont="1" applyFill="1" applyBorder="1" applyAlignment="1">
      <alignment horizontal="center" vertical="center" wrapText="1"/>
    </xf>
    <xf numFmtId="49" fontId="3" fillId="33" borderId="22" xfId="0" applyNumberFormat="1" applyFont="1" applyFill="1" applyBorder="1" applyAlignment="1">
      <alignment horizontal="center" vertical="center"/>
    </xf>
    <xf numFmtId="196" fontId="2" fillId="33" borderId="0" xfId="0" applyNumberFormat="1" applyFont="1" applyFill="1" applyBorder="1" applyAlignment="1" applyProtection="1">
      <alignment vertical="center"/>
      <protection/>
    </xf>
    <xf numFmtId="49" fontId="3" fillId="33" borderId="23" xfId="0" applyNumberFormat="1" applyFont="1" applyFill="1" applyBorder="1" applyAlignment="1">
      <alignment horizontal="left" vertical="center" wrapText="1"/>
    </xf>
    <xf numFmtId="0" fontId="3" fillId="33" borderId="25" xfId="0" applyNumberFormat="1" applyFont="1" applyFill="1" applyBorder="1" applyAlignment="1">
      <alignment horizontal="center" vertical="center" wrapText="1"/>
    </xf>
    <xf numFmtId="0" fontId="3" fillId="33" borderId="22" xfId="0" applyNumberFormat="1" applyFont="1" applyFill="1" applyBorder="1" applyAlignment="1">
      <alignment horizontal="center" vertical="center" wrapText="1"/>
    </xf>
    <xf numFmtId="0" fontId="3" fillId="33" borderId="33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1" fontId="3" fillId="33" borderId="34" xfId="0" applyNumberFormat="1" applyFont="1" applyFill="1" applyBorder="1" applyAlignment="1">
      <alignment horizontal="center" vertical="center" wrapText="1"/>
    </xf>
    <xf numFmtId="0" fontId="3" fillId="33" borderId="35" xfId="0" applyNumberFormat="1" applyFont="1" applyFill="1" applyBorder="1" applyAlignment="1">
      <alignment horizontal="center" vertical="center" wrapText="1"/>
    </xf>
    <xf numFmtId="0" fontId="3" fillId="33" borderId="36" xfId="0" applyNumberFormat="1" applyFont="1" applyFill="1" applyBorder="1" applyAlignment="1">
      <alignment horizontal="center" vertical="center" wrapText="1"/>
    </xf>
    <xf numFmtId="49" fontId="3" fillId="33" borderId="22" xfId="0" applyNumberFormat="1" applyFont="1" applyFill="1" applyBorder="1" applyAlignment="1">
      <alignment horizontal="center" vertical="center" wrapText="1"/>
    </xf>
    <xf numFmtId="0" fontId="3" fillId="33" borderId="23" xfId="0" applyNumberFormat="1" applyFont="1" applyFill="1" applyBorder="1" applyAlignment="1" applyProtection="1">
      <alignment horizontal="center" vertical="center"/>
      <protection/>
    </xf>
    <xf numFmtId="0" fontId="3" fillId="33" borderId="25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196" fontId="3" fillId="33" borderId="22" xfId="0" applyNumberFormat="1" applyFont="1" applyFill="1" applyBorder="1" applyAlignment="1" applyProtection="1">
      <alignment vertical="center"/>
      <protection/>
    </xf>
    <xf numFmtId="49" fontId="3" fillId="33" borderId="25" xfId="0" applyNumberFormat="1" applyFont="1" applyFill="1" applyBorder="1" applyAlignment="1">
      <alignment horizontal="center" vertical="center"/>
    </xf>
    <xf numFmtId="0" fontId="3" fillId="33" borderId="12" xfId="0" applyNumberFormat="1" applyFont="1" applyFill="1" applyBorder="1" applyAlignment="1">
      <alignment horizontal="center" vertical="center" wrapText="1"/>
    </xf>
    <xf numFmtId="196" fontId="3" fillId="33" borderId="33" xfId="0" applyNumberFormat="1" applyFont="1" applyFill="1" applyBorder="1" applyAlignment="1" applyProtection="1">
      <alignment vertical="center"/>
      <protection/>
    </xf>
    <xf numFmtId="49" fontId="3" fillId="33" borderId="37" xfId="0" applyNumberFormat="1" applyFont="1" applyFill="1" applyBorder="1" applyAlignment="1">
      <alignment horizontal="center" vertical="center"/>
    </xf>
    <xf numFmtId="49" fontId="3" fillId="33" borderId="38" xfId="0" applyNumberFormat="1" applyFont="1" applyFill="1" applyBorder="1" applyAlignment="1">
      <alignment horizontal="center" vertical="center"/>
    </xf>
    <xf numFmtId="0" fontId="3" fillId="33" borderId="38" xfId="0" applyFont="1" applyFill="1" applyBorder="1" applyAlignment="1">
      <alignment horizontal="center" vertical="center" wrapText="1"/>
    </xf>
    <xf numFmtId="1" fontId="3" fillId="33" borderId="39" xfId="0" applyNumberFormat="1" applyFont="1" applyFill="1" applyBorder="1" applyAlignment="1">
      <alignment horizontal="center" vertical="center"/>
    </xf>
    <xf numFmtId="0" fontId="3" fillId="33" borderId="39" xfId="0" applyNumberFormat="1" applyFont="1" applyFill="1" applyBorder="1" applyAlignment="1">
      <alignment horizontal="center" vertical="center"/>
    </xf>
    <xf numFmtId="49" fontId="3" fillId="33" borderId="39" xfId="0" applyNumberFormat="1" applyFont="1" applyFill="1" applyBorder="1" applyAlignment="1">
      <alignment horizontal="center" vertical="center"/>
    </xf>
    <xf numFmtId="1" fontId="3" fillId="33" borderId="38" xfId="0" applyNumberFormat="1" applyFont="1" applyFill="1" applyBorder="1" applyAlignment="1">
      <alignment horizontal="center" vertical="center"/>
    </xf>
    <xf numFmtId="0" fontId="3" fillId="33" borderId="38" xfId="0" applyNumberFormat="1" applyFont="1" applyFill="1" applyBorder="1" applyAlignment="1">
      <alignment horizontal="center" vertical="center"/>
    </xf>
    <xf numFmtId="0" fontId="3" fillId="33" borderId="40" xfId="0" applyNumberFormat="1" applyFont="1" applyFill="1" applyBorder="1" applyAlignment="1">
      <alignment horizontal="center" vertical="center" wrapText="1"/>
    </xf>
    <xf numFmtId="0" fontId="3" fillId="33" borderId="41" xfId="0" applyNumberFormat="1" applyFont="1" applyFill="1" applyBorder="1" applyAlignment="1">
      <alignment horizontal="center" vertical="center" wrapText="1"/>
    </xf>
    <xf numFmtId="196" fontId="5" fillId="33" borderId="0" xfId="0" applyNumberFormat="1" applyFont="1" applyFill="1" applyBorder="1" applyAlignment="1" applyProtection="1">
      <alignment vertical="center"/>
      <protection/>
    </xf>
    <xf numFmtId="196" fontId="10" fillId="33" borderId="0" xfId="0" applyNumberFormat="1" applyFont="1" applyFill="1" applyBorder="1" applyAlignment="1" applyProtection="1">
      <alignment horizontal="center" vertical="center"/>
      <protection/>
    </xf>
    <xf numFmtId="49" fontId="3" fillId="33" borderId="11" xfId="0" applyNumberFormat="1" applyFont="1" applyFill="1" applyBorder="1" applyAlignment="1">
      <alignment horizontal="center" vertical="center"/>
    </xf>
    <xf numFmtId="49" fontId="3" fillId="33" borderId="12" xfId="0" applyNumberFormat="1" applyFont="1" applyFill="1" applyBorder="1" applyAlignment="1">
      <alignment horizontal="center" vertical="center"/>
    </xf>
    <xf numFmtId="196" fontId="3" fillId="33" borderId="12" xfId="0" applyNumberFormat="1" applyFont="1" applyFill="1" applyBorder="1" applyAlignment="1" applyProtection="1">
      <alignment horizontal="center" vertical="center"/>
      <protection/>
    </xf>
    <xf numFmtId="0" fontId="3" fillId="33" borderId="20" xfId="0" applyNumberFormat="1" applyFont="1" applyFill="1" applyBorder="1" applyAlignment="1">
      <alignment horizontal="center" vertical="center" wrapText="1"/>
    </xf>
    <xf numFmtId="196" fontId="3" fillId="33" borderId="20" xfId="0" applyNumberFormat="1" applyFont="1" applyFill="1" applyBorder="1" applyAlignment="1" applyProtection="1">
      <alignment horizontal="center" vertical="center"/>
      <protection/>
    </xf>
    <xf numFmtId="196" fontId="3" fillId="33" borderId="21" xfId="0" applyNumberFormat="1" applyFont="1" applyFill="1" applyBorder="1" applyAlignment="1" applyProtection="1">
      <alignment horizontal="center" vertical="center"/>
      <protection/>
    </xf>
    <xf numFmtId="0" fontId="3" fillId="33" borderId="36" xfId="0" applyFont="1" applyFill="1" applyBorder="1" applyAlignment="1">
      <alignment horizontal="center" vertical="center" wrapText="1"/>
    </xf>
    <xf numFmtId="196" fontId="3" fillId="33" borderId="36" xfId="0" applyNumberFormat="1" applyFont="1" applyFill="1" applyBorder="1" applyAlignment="1" applyProtection="1">
      <alignment horizontal="center" vertical="center"/>
      <protection/>
    </xf>
    <xf numFmtId="196" fontId="11" fillId="33" borderId="0" xfId="0" applyNumberFormat="1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49" fontId="79" fillId="33" borderId="10" xfId="0" applyNumberFormat="1" applyFont="1" applyFill="1" applyBorder="1" applyAlignment="1">
      <alignment horizontal="center" vertical="center" wrapText="1"/>
    </xf>
    <xf numFmtId="49" fontId="79" fillId="33" borderId="33" xfId="0" applyNumberFormat="1" applyFont="1" applyFill="1" applyBorder="1" applyAlignment="1">
      <alignment horizontal="left" vertical="center" wrapText="1"/>
    </xf>
    <xf numFmtId="0" fontId="3" fillId="33" borderId="16" xfId="0" applyNumberFormat="1" applyFont="1" applyFill="1" applyBorder="1" applyAlignment="1">
      <alignment horizontal="center" vertical="center" wrapText="1"/>
    </xf>
    <xf numFmtId="0" fontId="3" fillId="33" borderId="14" xfId="0" applyNumberFormat="1" applyFont="1" applyFill="1" applyBorder="1" applyAlignment="1">
      <alignment horizontal="center" vertical="center" wrapText="1"/>
    </xf>
    <xf numFmtId="0" fontId="3" fillId="33" borderId="13" xfId="0" applyNumberFormat="1" applyFont="1" applyFill="1" applyBorder="1" applyAlignment="1">
      <alignment horizontal="center" vertical="center" wrapText="1"/>
    </xf>
    <xf numFmtId="49" fontId="14" fillId="33" borderId="23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center" vertical="center"/>
    </xf>
    <xf numFmtId="0" fontId="3" fillId="33" borderId="33" xfId="0" applyNumberFormat="1" applyFont="1" applyFill="1" applyBorder="1" applyAlignment="1" applyProtection="1">
      <alignment horizontal="center" vertical="center"/>
      <protection/>
    </xf>
    <xf numFmtId="49" fontId="3" fillId="33" borderId="42" xfId="0" applyNumberFormat="1" applyFont="1" applyFill="1" applyBorder="1" applyAlignment="1">
      <alignment horizontal="center" vertical="center"/>
    </xf>
    <xf numFmtId="49" fontId="3" fillId="33" borderId="43" xfId="0" applyNumberFormat="1" applyFont="1" applyFill="1" applyBorder="1" applyAlignment="1">
      <alignment horizontal="center" vertical="center"/>
    </xf>
    <xf numFmtId="49" fontId="3" fillId="33" borderId="44" xfId="0" applyNumberFormat="1" applyFont="1" applyFill="1" applyBorder="1" applyAlignment="1">
      <alignment horizontal="center" vertical="center"/>
    </xf>
    <xf numFmtId="49" fontId="3" fillId="33" borderId="33" xfId="0" applyNumberFormat="1" applyFont="1" applyFill="1" applyBorder="1" applyAlignment="1">
      <alignment horizontal="center" vertical="center"/>
    </xf>
    <xf numFmtId="49" fontId="3" fillId="33" borderId="20" xfId="0" applyNumberFormat="1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 wrapText="1"/>
    </xf>
    <xf numFmtId="49" fontId="3" fillId="33" borderId="16" xfId="0" applyNumberFormat="1" applyFont="1" applyFill="1" applyBorder="1" applyAlignment="1">
      <alignment horizontal="center" vertical="center"/>
    </xf>
    <xf numFmtId="49" fontId="3" fillId="33" borderId="14" xfId="0" applyNumberFormat="1" applyFont="1" applyFill="1" applyBorder="1" applyAlignment="1">
      <alignment horizontal="center" vertical="center"/>
    </xf>
    <xf numFmtId="0" fontId="3" fillId="33" borderId="13" xfId="0" applyNumberFormat="1" applyFont="1" applyFill="1" applyBorder="1" applyAlignment="1" applyProtection="1">
      <alignment horizontal="center" vertical="center"/>
      <protection/>
    </xf>
    <xf numFmtId="49" fontId="14" fillId="33" borderId="34" xfId="0" applyNumberFormat="1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49" fontId="6" fillId="33" borderId="22" xfId="0" applyNumberFormat="1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3" fillId="33" borderId="20" xfId="57" applyFont="1" applyFill="1" applyBorder="1" applyAlignment="1">
      <alignment horizontal="center" vertical="center" wrapText="1"/>
      <protection/>
    </xf>
    <xf numFmtId="0" fontId="3" fillId="33" borderId="45" xfId="57" applyFont="1" applyFill="1" applyBorder="1" applyAlignment="1">
      <alignment horizontal="center" vertical="center" wrapText="1"/>
      <protection/>
    </xf>
    <xf numFmtId="0" fontId="3" fillId="33" borderId="33" xfId="57" applyFont="1" applyFill="1" applyBorder="1" applyAlignment="1">
      <alignment horizontal="center" vertical="center" wrapText="1"/>
      <protection/>
    </xf>
    <xf numFmtId="0" fontId="3" fillId="33" borderId="10" xfId="57" applyFont="1" applyFill="1" applyBorder="1" applyAlignment="1">
      <alignment horizontal="center" vertical="center" wrapText="1"/>
      <protection/>
    </xf>
    <xf numFmtId="0" fontId="34" fillId="33" borderId="39" xfId="0" applyNumberFormat="1" applyFont="1" applyFill="1" applyBorder="1" applyAlignment="1">
      <alignment horizontal="center" vertical="center" wrapText="1"/>
    </xf>
    <xf numFmtId="49" fontId="34" fillId="33" borderId="39" xfId="0" applyNumberFormat="1" applyFont="1" applyFill="1" applyBorder="1" applyAlignment="1">
      <alignment horizontal="center" vertical="center" wrapText="1"/>
    </xf>
    <xf numFmtId="0" fontId="3" fillId="33" borderId="22" xfId="57" applyFont="1" applyFill="1" applyBorder="1" applyAlignment="1">
      <alignment horizontal="center" vertical="center" wrapText="1"/>
      <protection/>
    </xf>
    <xf numFmtId="196" fontId="3" fillId="33" borderId="32" xfId="0" applyNumberFormat="1" applyFont="1" applyFill="1" applyBorder="1" applyAlignment="1">
      <alignment horizontal="center" vertical="center" wrapText="1"/>
    </xf>
    <xf numFmtId="196" fontId="3" fillId="33" borderId="23" xfId="0" applyNumberFormat="1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33" borderId="46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197" fontId="3" fillId="33" borderId="10" xfId="0" applyNumberFormat="1" applyFont="1" applyFill="1" applyBorder="1" applyAlignment="1" applyProtection="1">
      <alignment horizontal="center" vertical="center"/>
      <protection/>
    </xf>
    <xf numFmtId="197" fontId="3" fillId="33" borderId="22" xfId="0" applyNumberFormat="1" applyFont="1" applyFill="1" applyBorder="1" applyAlignment="1" applyProtection="1">
      <alignment horizontal="center" vertical="center"/>
      <protection/>
    </xf>
    <xf numFmtId="197" fontId="3" fillId="33" borderId="33" xfId="0" applyNumberFormat="1" applyFont="1" applyFill="1" applyBorder="1" applyAlignment="1" applyProtection="1">
      <alignment horizontal="center" vertical="center"/>
      <protection/>
    </xf>
    <xf numFmtId="197" fontId="3" fillId="33" borderId="47" xfId="0" applyNumberFormat="1" applyFont="1" applyFill="1" applyBorder="1" applyAlignment="1" applyProtection="1">
      <alignment horizontal="center" vertical="center"/>
      <protection/>
    </xf>
    <xf numFmtId="197" fontId="3" fillId="33" borderId="48" xfId="0" applyNumberFormat="1" applyFont="1" applyFill="1" applyBorder="1" applyAlignment="1" applyProtection="1">
      <alignment horizontal="center" vertical="center"/>
      <protection/>
    </xf>
    <xf numFmtId="198" fontId="3" fillId="33" borderId="49" xfId="0" applyNumberFormat="1" applyFont="1" applyFill="1" applyBorder="1" applyAlignment="1" applyProtection="1">
      <alignment horizontal="center" vertical="center"/>
      <protection/>
    </xf>
    <xf numFmtId="196" fontId="3" fillId="33" borderId="11" xfId="0" applyNumberFormat="1" applyFont="1" applyFill="1" applyBorder="1" applyAlignment="1" applyProtection="1">
      <alignment horizontal="center" vertical="center"/>
      <protection/>
    </xf>
    <xf numFmtId="196" fontId="3" fillId="33" borderId="32" xfId="0" applyNumberFormat="1" applyFont="1" applyFill="1" applyBorder="1" applyAlignment="1" applyProtection="1">
      <alignment horizontal="center" vertical="center"/>
      <protection/>
    </xf>
    <xf numFmtId="196" fontId="3" fillId="33" borderId="23" xfId="0" applyNumberFormat="1" applyFont="1" applyFill="1" applyBorder="1" applyAlignment="1" applyProtection="1">
      <alignment horizontal="center" vertical="center"/>
      <protection/>
    </xf>
    <xf numFmtId="49" fontId="3" fillId="33" borderId="10" xfId="0" applyNumberFormat="1" applyFont="1" applyFill="1" applyBorder="1" applyAlignment="1">
      <alignment horizontal="center" vertical="center" wrapText="1"/>
    </xf>
    <xf numFmtId="197" fontId="3" fillId="33" borderId="23" xfId="0" applyNumberFormat="1" applyFont="1" applyFill="1" applyBorder="1" applyAlignment="1" applyProtection="1">
      <alignment horizontal="center" vertical="center"/>
      <protection/>
    </xf>
    <xf numFmtId="196" fontId="80" fillId="33" borderId="0" xfId="0" applyNumberFormat="1" applyFont="1" applyFill="1" applyBorder="1" applyAlignment="1" applyProtection="1">
      <alignment vertical="center"/>
      <protection/>
    </xf>
    <xf numFmtId="197" fontId="3" fillId="33" borderId="21" xfId="0" applyNumberFormat="1" applyFont="1" applyFill="1" applyBorder="1" applyAlignment="1" applyProtection="1">
      <alignment horizontal="center" vertical="center"/>
      <protection/>
    </xf>
    <xf numFmtId="0" fontId="3" fillId="33" borderId="20" xfId="0" applyFont="1" applyFill="1" applyBorder="1" applyAlignment="1">
      <alignment horizontal="center" vertical="center" wrapText="1"/>
    </xf>
    <xf numFmtId="196" fontId="3" fillId="33" borderId="0" xfId="0" applyNumberFormat="1" applyFont="1" applyFill="1" applyBorder="1" applyAlignment="1" applyProtection="1">
      <alignment vertical="center"/>
      <protection/>
    </xf>
    <xf numFmtId="0" fontId="3" fillId="33" borderId="42" xfId="0" applyFont="1" applyFill="1" applyBorder="1" applyAlignment="1">
      <alignment horizontal="center" vertical="center" wrapText="1"/>
    </xf>
    <xf numFmtId="0" fontId="3" fillId="33" borderId="39" xfId="0" applyFont="1" applyFill="1" applyBorder="1" applyAlignment="1">
      <alignment horizontal="center" vertical="center" wrapText="1"/>
    </xf>
    <xf numFmtId="49" fontId="79" fillId="33" borderId="50" xfId="0" applyNumberFormat="1" applyFont="1" applyFill="1" applyBorder="1" applyAlignment="1">
      <alignment horizontal="left" vertical="center" wrapText="1"/>
    </xf>
    <xf numFmtId="49" fontId="3" fillId="33" borderId="50" xfId="0" applyNumberFormat="1" applyFont="1" applyFill="1" applyBorder="1" applyAlignment="1">
      <alignment horizontal="left" vertical="center" wrapText="1"/>
    </xf>
    <xf numFmtId="0" fontId="3" fillId="33" borderId="23" xfId="0" applyNumberFormat="1" applyFont="1" applyFill="1" applyBorder="1" applyAlignment="1">
      <alignment horizontal="center" vertical="center" wrapText="1"/>
    </xf>
    <xf numFmtId="49" fontId="3" fillId="33" borderId="32" xfId="0" applyNumberFormat="1" applyFont="1" applyFill="1" applyBorder="1" applyAlignment="1">
      <alignment horizontal="left" vertical="center" wrapText="1"/>
    </xf>
    <xf numFmtId="202" fontId="3" fillId="33" borderId="0" xfId="0" applyNumberFormat="1" applyFont="1" applyFill="1" applyBorder="1" applyAlignment="1" applyProtection="1">
      <alignment vertical="center"/>
      <protection/>
    </xf>
    <xf numFmtId="0" fontId="3" fillId="33" borderId="32" xfId="0" applyNumberFormat="1" applyFont="1" applyFill="1" applyBorder="1" applyAlignment="1">
      <alignment horizontal="center" vertical="center" wrapText="1"/>
    </xf>
    <xf numFmtId="49" fontId="3" fillId="33" borderId="33" xfId="0" applyNumberFormat="1" applyFont="1" applyFill="1" applyBorder="1" applyAlignment="1">
      <alignment horizontal="left" vertical="center" wrapText="1"/>
    </xf>
    <xf numFmtId="49" fontId="3" fillId="33" borderId="40" xfId="0" applyNumberFormat="1" applyFont="1" applyFill="1" applyBorder="1" applyAlignment="1">
      <alignment horizontal="center" vertical="center"/>
    </xf>
    <xf numFmtId="1" fontId="3" fillId="33" borderId="36" xfId="0" applyNumberFormat="1" applyFont="1" applyFill="1" applyBorder="1" applyAlignment="1">
      <alignment horizontal="center" vertical="center"/>
    </xf>
    <xf numFmtId="0" fontId="3" fillId="33" borderId="36" xfId="0" applyNumberFormat="1" applyFont="1" applyFill="1" applyBorder="1" applyAlignment="1">
      <alignment horizontal="center" vertical="center"/>
    </xf>
    <xf numFmtId="49" fontId="14" fillId="33" borderId="33" xfId="0" applyNumberFormat="1" applyFont="1" applyFill="1" applyBorder="1" applyAlignment="1">
      <alignment horizontal="left" vertical="center" wrapText="1"/>
    </xf>
    <xf numFmtId="0" fontId="3" fillId="33" borderId="51" xfId="0" applyNumberFormat="1" applyFont="1" applyFill="1" applyBorder="1" applyAlignment="1">
      <alignment horizontal="center" vertical="center"/>
    </xf>
    <xf numFmtId="49" fontId="3" fillId="33" borderId="52" xfId="0" applyNumberFormat="1" applyFont="1" applyFill="1" applyBorder="1" applyAlignment="1">
      <alignment horizontal="center" vertical="center"/>
    </xf>
    <xf numFmtId="0" fontId="3" fillId="33" borderId="53" xfId="0" applyNumberFormat="1" applyFont="1" applyFill="1" applyBorder="1" applyAlignment="1" applyProtection="1">
      <alignment horizontal="center" vertical="center"/>
      <protection/>
    </xf>
    <xf numFmtId="198" fontId="3" fillId="33" borderId="54" xfId="0" applyNumberFormat="1" applyFont="1" applyFill="1" applyBorder="1" applyAlignment="1">
      <alignment horizontal="center" vertical="center"/>
    </xf>
    <xf numFmtId="198" fontId="3" fillId="33" borderId="53" xfId="0" applyNumberFormat="1" applyFont="1" applyFill="1" applyBorder="1" applyAlignment="1" applyProtection="1">
      <alignment horizontal="center" vertical="center"/>
      <protection/>
    </xf>
    <xf numFmtId="198" fontId="3" fillId="33" borderId="55" xfId="0" applyNumberFormat="1" applyFont="1" applyFill="1" applyBorder="1" applyAlignment="1">
      <alignment horizontal="center" vertical="center"/>
    </xf>
    <xf numFmtId="1" fontId="3" fillId="33" borderId="55" xfId="0" applyNumberFormat="1" applyFont="1" applyFill="1" applyBorder="1" applyAlignment="1">
      <alignment horizontal="center" vertical="center"/>
    </xf>
    <xf numFmtId="49" fontId="3" fillId="33" borderId="56" xfId="0" applyNumberFormat="1" applyFont="1" applyFill="1" applyBorder="1" applyAlignment="1">
      <alignment horizontal="center" vertical="center" wrapText="1"/>
    </xf>
    <xf numFmtId="196" fontId="3" fillId="33" borderId="11" xfId="0" applyNumberFormat="1" applyFont="1" applyFill="1" applyBorder="1" applyAlignment="1" applyProtection="1">
      <alignment vertical="center"/>
      <protection/>
    </xf>
    <xf numFmtId="49" fontId="3" fillId="33" borderId="57" xfId="0" applyNumberFormat="1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 wrapText="1"/>
    </xf>
    <xf numFmtId="49" fontId="3" fillId="33" borderId="58" xfId="0" applyNumberFormat="1" applyFont="1" applyFill="1" applyBorder="1" applyAlignment="1">
      <alignment horizontal="center" vertical="center" wrapText="1"/>
    </xf>
    <xf numFmtId="0" fontId="3" fillId="33" borderId="26" xfId="0" applyNumberFormat="1" applyFont="1" applyFill="1" applyBorder="1" applyAlignment="1">
      <alignment horizontal="center" vertical="center"/>
    </xf>
    <xf numFmtId="49" fontId="3" fillId="33" borderId="27" xfId="0" applyNumberFormat="1" applyFont="1" applyFill="1" applyBorder="1" applyAlignment="1">
      <alignment horizontal="center" vertical="center"/>
    </xf>
    <xf numFmtId="197" fontId="3" fillId="33" borderId="28" xfId="0" applyNumberFormat="1" applyFont="1" applyFill="1" applyBorder="1" applyAlignment="1" applyProtection="1">
      <alignment horizontal="center" vertical="center"/>
      <protection/>
    </xf>
    <xf numFmtId="1" fontId="3" fillId="33" borderId="22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/>
    </xf>
    <xf numFmtId="49" fontId="3" fillId="33" borderId="42" xfId="0" applyNumberFormat="1" applyFont="1" applyFill="1" applyBorder="1" applyAlignment="1">
      <alignment horizontal="center" vertical="center" wrapText="1"/>
    </xf>
    <xf numFmtId="1" fontId="3" fillId="33" borderId="32" xfId="0" applyNumberFormat="1" applyFont="1" applyFill="1" applyBorder="1" applyAlignment="1">
      <alignment horizontal="left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3" fillId="33" borderId="22" xfId="0" applyFont="1" applyFill="1" applyBorder="1" applyAlignment="1">
      <alignment horizontal="center" vertical="center" wrapText="1"/>
    </xf>
    <xf numFmtId="0" fontId="13" fillId="33" borderId="33" xfId="0" applyFont="1" applyFill="1" applyBorder="1" applyAlignment="1">
      <alignment horizontal="center" vertical="center" wrapText="1"/>
    </xf>
    <xf numFmtId="49" fontId="3" fillId="33" borderId="59" xfId="0" applyNumberFormat="1" applyFont="1" applyFill="1" applyBorder="1" applyAlignment="1">
      <alignment horizontal="center" vertical="center"/>
    </xf>
    <xf numFmtId="49" fontId="3" fillId="33" borderId="60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 wrapText="1"/>
    </xf>
    <xf numFmtId="49" fontId="3" fillId="33" borderId="37" xfId="0" applyNumberFormat="1" applyFont="1" applyFill="1" applyBorder="1" applyAlignment="1">
      <alignment horizontal="center" vertical="center" wrapText="1"/>
    </xf>
    <xf numFmtId="49" fontId="3" fillId="33" borderId="35" xfId="0" applyNumberFormat="1" applyFont="1" applyFill="1" applyBorder="1" applyAlignment="1">
      <alignment horizontal="center" vertical="center"/>
    </xf>
    <xf numFmtId="0" fontId="3" fillId="33" borderId="41" xfId="0" applyNumberFormat="1" applyFont="1" applyFill="1" applyBorder="1" applyAlignment="1" applyProtection="1">
      <alignment horizontal="center" vertical="center"/>
      <protection/>
    </xf>
    <xf numFmtId="0" fontId="3" fillId="33" borderId="40" xfId="0" applyFont="1" applyFill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/>
    </xf>
    <xf numFmtId="196" fontId="3" fillId="33" borderId="40" xfId="0" applyNumberFormat="1" applyFont="1" applyFill="1" applyBorder="1" applyAlignment="1" applyProtection="1">
      <alignment vertical="center"/>
      <protection/>
    </xf>
    <xf numFmtId="1" fontId="3" fillId="33" borderId="23" xfId="0" applyNumberFormat="1" applyFont="1" applyFill="1" applyBorder="1" applyAlignment="1">
      <alignment horizontal="left" vertical="center" wrapText="1"/>
    </xf>
    <xf numFmtId="0" fontId="3" fillId="33" borderId="60" xfId="0" applyFont="1" applyFill="1" applyBorder="1" applyAlignment="1">
      <alignment horizontal="center" vertical="center" wrapText="1"/>
    </xf>
    <xf numFmtId="1" fontId="3" fillId="33" borderId="57" xfId="0" applyNumberFormat="1" applyFont="1" applyFill="1" applyBorder="1" applyAlignment="1">
      <alignment horizontal="center" vertical="center"/>
    </xf>
    <xf numFmtId="0" fontId="3" fillId="33" borderId="57" xfId="0" applyNumberFormat="1" applyFont="1" applyFill="1" applyBorder="1" applyAlignment="1">
      <alignment horizontal="center" vertical="center"/>
    </xf>
    <xf numFmtId="196" fontId="3" fillId="33" borderId="25" xfId="0" applyNumberFormat="1" applyFont="1" applyFill="1" applyBorder="1" applyAlignment="1" applyProtection="1">
      <alignment vertical="center"/>
      <protection/>
    </xf>
    <xf numFmtId="1" fontId="3" fillId="33" borderId="38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Border="1" applyAlignment="1">
      <alignment horizontal="left" vertical="center" wrapText="1"/>
    </xf>
    <xf numFmtId="196" fontId="2" fillId="33" borderId="0" xfId="0" applyNumberFormat="1" applyFont="1" applyFill="1" applyBorder="1" applyAlignment="1" applyProtection="1">
      <alignment horizontal="right" vertical="center"/>
      <protection/>
    </xf>
    <xf numFmtId="197" fontId="3" fillId="33" borderId="43" xfId="0" applyNumberFormat="1" applyFont="1" applyFill="1" applyBorder="1" applyAlignment="1" applyProtection="1">
      <alignment horizontal="center" vertical="center"/>
      <protection/>
    </xf>
    <xf numFmtId="0" fontId="3" fillId="33" borderId="21" xfId="0" applyNumberFormat="1" applyFont="1" applyFill="1" applyBorder="1" applyAlignment="1" applyProtection="1">
      <alignment horizontal="center" vertical="center"/>
      <protection/>
    </xf>
    <xf numFmtId="49" fontId="3" fillId="33" borderId="51" xfId="0" applyNumberFormat="1" applyFont="1" applyFill="1" applyBorder="1" applyAlignment="1">
      <alignment horizontal="center" vertical="center"/>
    </xf>
    <xf numFmtId="198" fontId="3" fillId="33" borderId="53" xfId="0" applyNumberFormat="1" applyFont="1" applyFill="1" applyBorder="1" applyAlignment="1">
      <alignment horizontal="center" vertical="center" wrapText="1"/>
    </xf>
    <xf numFmtId="198" fontId="3" fillId="33" borderId="61" xfId="0" applyNumberFormat="1" applyFont="1" applyFill="1" applyBorder="1" applyAlignment="1">
      <alignment horizontal="center" vertical="center" wrapText="1"/>
    </xf>
    <xf numFmtId="196" fontId="3" fillId="33" borderId="62" xfId="0" applyNumberFormat="1" applyFont="1" applyFill="1" applyBorder="1" applyAlignment="1" applyProtection="1">
      <alignment horizontal="center" vertical="center"/>
      <protection/>
    </xf>
    <xf numFmtId="49" fontId="3" fillId="33" borderId="26" xfId="0" applyNumberFormat="1" applyFont="1" applyFill="1" applyBorder="1" applyAlignment="1" applyProtection="1">
      <alignment horizontal="center" vertical="center"/>
      <protection/>
    </xf>
    <xf numFmtId="1" fontId="3" fillId="33" borderId="63" xfId="0" applyNumberFormat="1" applyFont="1" applyFill="1" applyBorder="1" applyAlignment="1">
      <alignment horizontal="left" vertical="center" wrapText="1"/>
    </xf>
    <xf numFmtId="49" fontId="6" fillId="33" borderId="26" xfId="0" applyNumberFormat="1" applyFont="1" applyFill="1" applyBorder="1" applyAlignment="1">
      <alignment horizontal="center" vertical="center" wrapText="1"/>
    </xf>
    <xf numFmtId="49" fontId="6" fillId="33" borderId="27" xfId="0" applyNumberFormat="1" applyFont="1" applyFill="1" applyBorder="1" applyAlignment="1">
      <alignment horizontal="center" vertical="center" wrapText="1"/>
    </xf>
    <xf numFmtId="49" fontId="6" fillId="33" borderId="28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 applyProtection="1">
      <alignment horizontal="center" vertical="center"/>
      <protection/>
    </xf>
    <xf numFmtId="49" fontId="6" fillId="33" borderId="10" xfId="0" applyNumberFormat="1" applyFont="1" applyFill="1" applyBorder="1" applyAlignment="1">
      <alignment horizontal="center" vertical="center" wrapText="1"/>
    </xf>
    <xf numFmtId="49" fontId="6" fillId="33" borderId="33" xfId="0" applyNumberFormat="1" applyFont="1" applyFill="1" applyBorder="1" applyAlignment="1">
      <alignment horizontal="center" vertical="center" wrapText="1"/>
    </xf>
    <xf numFmtId="1" fontId="3" fillId="33" borderId="30" xfId="0" applyNumberFormat="1" applyFont="1" applyFill="1" applyBorder="1" applyAlignment="1">
      <alignment horizontal="left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196" fontId="14" fillId="33" borderId="64" xfId="0" applyNumberFormat="1" applyFont="1" applyFill="1" applyBorder="1" applyAlignment="1" applyProtection="1">
      <alignment horizontal="center" vertical="center"/>
      <protection/>
    </xf>
    <xf numFmtId="196" fontId="3" fillId="33" borderId="65" xfId="0" applyNumberFormat="1" applyFont="1" applyFill="1" applyBorder="1" applyAlignment="1" applyProtection="1">
      <alignment horizontal="center" vertical="center"/>
      <protection/>
    </xf>
    <xf numFmtId="198" fontId="3" fillId="33" borderId="16" xfId="0" applyNumberFormat="1" applyFont="1" applyFill="1" applyBorder="1" applyAlignment="1" applyProtection="1">
      <alignment horizontal="center" vertical="center"/>
      <protection/>
    </xf>
    <xf numFmtId="196" fontId="14" fillId="33" borderId="14" xfId="0" applyNumberFormat="1" applyFont="1" applyFill="1" applyBorder="1" applyAlignment="1" applyProtection="1">
      <alignment horizontal="center" vertical="center"/>
      <protection/>
    </xf>
    <xf numFmtId="196" fontId="14" fillId="33" borderId="13" xfId="0" applyNumberFormat="1" applyFont="1" applyFill="1" applyBorder="1" applyAlignment="1" applyProtection="1">
      <alignment horizontal="center" vertical="center"/>
      <protection/>
    </xf>
    <xf numFmtId="196" fontId="8" fillId="33" borderId="0" xfId="0" applyNumberFormat="1" applyFont="1" applyFill="1" applyBorder="1" applyAlignment="1" applyProtection="1">
      <alignment vertical="center"/>
      <protection/>
    </xf>
    <xf numFmtId="196" fontId="3" fillId="33" borderId="66" xfId="0" applyNumberFormat="1" applyFont="1" applyFill="1" applyBorder="1" applyAlignment="1" applyProtection="1">
      <alignment horizontal="center" vertical="center"/>
      <protection/>
    </xf>
    <xf numFmtId="196" fontId="6" fillId="33" borderId="67" xfId="0" applyNumberFormat="1" applyFont="1" applyFill="1" applyBorder="1" applyAlignment="1" applyProtection="1">
      <alignment vertical="center"/>
      <protection/>
    </xf>
    <xf numFmtId="196" fontId="6" fillId="33" borderId="68" xfId="0" applyNumberFormat="1" applyFont="1" applyFill="1" applyBorder="1" applyAlignment="1" applyProtection="1">
      <alignment vertical="center"/>
      <protection/>
    </xf>
    <xf numFmtId="196" fontId="3" fillId="33" borderId="55" xfId="0" applyNumberFormat="1" applyFont="1" applyFill="1" applyBorder="1" applyAlignment="1" applyProtection="1">
      <alignment horizontal="center" vertical="center"/>
      <protection/>
    </xf>
    <xf numFmtId="196" fontId="3" fillId="33" borderId="69" xfId="0" applyNumberFormat="1" applyFont="1" applyFill="1" applyBorder="1" applyAlignment="1" applyProtection="1">
      <alignment horizontal="center" vertical="center"/>
      <protection/>
    </xf>
    <xf numFmtId="196" fontId="3" fillId="33" borderId="70" xfId="0" applyNumberFormat="1" applyFont="1" applyFill="1" applyBorder="1" applyAlignment="1" applyProtection="1">
      <alignment horizontal="center" vertical="center"/>
      <protection/>
    </xf>
    <xf numFmtId="196" fontId="3" fillId="33" borderId="51" xfId="0" applyNumberFormat="1" applyFont="1" applyFill="1" applyBorder="1" applyAlignment="1" applyProtection="1">
      <alignment horizontal="center" vertical="center" wrapText="1"/>
      <protection/>
    </xf>
    <xf numFmtId="0" fontId="3" fillId="33" borderId="52" xfId="0" applyNumberFormat="1" applyFont="1" applyFill="1" applyBorder="1" applyAlignment="1" applyProtection="1">
      <alignment horizontal="center" vertical="center" wrapText="1"/>
      <protection/>
    </xf>
    <xf numFmtId="196" fontId="3" fillId="33" borderId="53" xfId="0" applyNumberFormat="1" applyFont="1" applyFill="1" applyBorder="1" applyAlignment="1" applyProtection="1">
      <alignment horizontal="center" vertical="center" wrapText="1"/>
      <protection/>
    </xf>
    <xf numFmtId="198" fontId="6" fillId="33" borderId="61" xfId="0" applyNumberFormat="1" applyFont="1" applyFill="1" applyBorder="1" applyAlignment="1" applyProtection="1">
      <alignment horizontal="center" vertical="center" wrapText="1"/>
      <protection/>
    </xf>
    <xf numFmtId="198" fontId="6" fillId="33" borderId="54" xfId="0" applyNumberFormat="1" applyFont="1" applyFill="1" applyBorder="1" applyAlignment="1" applyProtection="1">
      <alignment horizontal="center" vertical="center" wrapText="1"/>
      <protection/>
    </xf>
    <xf numFmtId="198" fontId="6" fillId="33" borderId="53" xfId="0" applyNumberFormat="1" applyFont="1" applyFill="1" applyBorder="1" applyAlignment="1" applyProtection="1">
      <alignment horizontal="center" vertical="center" wrapText="1"/>
      <protection/>
    </xf>
    <xf numFmtId="198" fontId="6" fillId="33" borderId="71" xfId="0" applyNumberFormat="1" applyFont="1" applyFill="1" applyBorder="1" applyAlignment="1" applyProtection="1">
      <alignment horizontal="center" vertical="center" wrapText="1"/>
      <protection/>
    </xf>
    <xf numFmtId="0" fontId="3" fillId="33" borderId="26" xfId="0" applyNumberFormat="1" applyFont="1" applyFill="1" applyBorder="1" applyAlignment="1">
      <alignment horizontal="center" vertical="center" wrapText="1"/>
    </xf>
    <xf numFmtId="0" fontId="3" fillId="33" borderId="27" xfId="0" applyNumberFormat="1" applyFont="1" applyFill="1" applyBorder="1" applyAlignment="1">
      <alignment horizontal="center" vertical="center" wrapText="1"/>
    </xf>
    <xf numFmtId="196" fontId="3" fillId="33" borderId="34" xfId="0" applyNumberFormat="1" applyFont="1" applyFill="1" applyBorder="1" applyAlignment="1" applyProtection="1">
      <alignment horizontal="center" vertical="center"/>
      <protection/>
    </xf>
    <xf numFmtId="196" fontId="3" fillId="33" borderId="41" xfId="0" applyNumberFormat="1" applyFont="1" applyFill="1" applyBorder="1" applyAlignment="1" applyProtection="1">
      <alignment horizontal="center" vertical="center"/>
      <protection/>
    </xf>
    <xf numFmtId="196" fontId="6" fillId="33" borderId="55" xfId="0" applyNumberFormat="1" applyFont="1" applyFill="1" applyBorder="1" applyAlignment="1" applyProtection="1">
      <alignment horizontal="center" vertical="center"/>
      <protection/>
    </xf>
    <xf numFmtId="196" fontId="6" fillId="33" borderId="72" xfId="0" applyNumberFormat="1" applyFont="1" applyFill="1" applyBorder="1" applyAlignment="1" applyProtection="1">
      <alignment horizontal="left" vertical="center"/>
      <protection/>
    </xf>
    <xf numFmtId="196" fontId="6" fillId="33" borderId="69" xfId="0" applyNumberFormat="1" applyFont="1" applyFill="1" applyBorder="1" applyAlignment="1" applyProtection="1">
      <alignment horizontal="center" vertical="center"/>
      <protection/>
    </xf>
    <xf numFmtId="196" fontId="6" fillId="33" borderId="72" xfId="0" applyNumberFormat="1" applyFont="1" applyFill="1" applyBorder="1" applyAlignment="1" applyProtection="1">
      <alignment horizontal="center" vertical="center"/>
      <protection/>
    </xf>
    <xf numFmtId="202" fontId="6" fillId="33" borderId="61" xfId="0" applyNumberFormat="1" applyFont="1" applyFill="1" applyBorder="1" applyAlignment="1" applyProtection="1">
      <alignment horizontal="center" vertical="center"/>
      <protection/>
    </xf>
    <xf numFmtId="196" fontId="6" fillId="33" borderId="70" xfId="0" applyNumberFormat="1" applyFont="1" applyFill="1" applyBorder="1" applyAlignment="1" applyProtection="1">
      <alignment horizontal="center" vertical="center"/>
      <protection/>
    </xf>
    <xf numFmtId="196" fontId="6" fillId="33" borderId="73" xfId="0" applyNumberFormat="1" applyFont="1" applyFill="1" applyBorder="1" applyAlignment="1" applyProtection="1">
      <alignment horizontal="center" vertical="center"/>
      <protection/>
    </xf>
    <xf numFmtId="196" fontId="32" fillId="33" borderId="0" xfId="0" applyNumberFormat="1" applyFont="1" applyFill="1" applyBorder="1" applyAlignment="1" applyProtection="1">
      <alignment vertical="center"/>
      <protection/>
    </xf>
    <xf numFmtId="196" fontId="25" fillId="33" borderId="25" xfId="0" applyNumberFormat="1" applyFont="1" applyFill="1" applyBorder="1" applyAlignment="1" applyProtection="1">
      <alignment horizontal="center" vertical="center" wrapText="1"/>
      <protection/>
    </xf>
    <xf numFmtId="196" fontId="25" fillId="33" borderId="22" xfId="0" applyNumberFormat="1" applyFont="1" applyFill="1" applyBorder="1" applyAlignment="1" applyProtection="1">
      <alignment vertical="center"/>
      <protection/>
    </xf>
    <xf numFmtId="196" fontId="25" fillId="33" borderId="33" xfId="0" applyNumberFormat="1" applyFont="1" applyFill="1" applyBorder="1" applyAlignment="1" applyProtection="1">
      <alignment vertical="center"/>
      <protection/>
    </xf>
    <xf numFmtId="0" fontId="3" fillId="33" borderId="16" xfId="0" applyFont="1" applyFill="1" applyBorder="1" applyAlignment="1">
      <alignment horizontal="center" vertical="center" wrapText="1"/>
    </xf>
    <xf numFmtId="196" fontId="3" fillId="33" borderId="13" xfId="0" applyNumberFormat="1" applyFont="1" applyFill="1" applyBorder="1" applyAlignment="1" applyProtection="1">
      <alignment horizontal="center" vertical="center"/>
      <protection/>
    </xf>
    <xf numFmtId="49" fontId="3" fillId="33" borderId="26" xfId="0" applyNumberFormat="1" applyFont="1" applyFill="1" applyBorder="1" applyAlignment="1">
      <alignment horizontal="center" vertical="center" wrapText="1"/>
    </xf>
    <xf numFmtId="49" fontId="3" fillId="33" borderId="74" xfId="0" applyNumberFormat="1" applyFont="1" applyFill="1" applyBorder="1" applyAlignment="1">
      <alignment horizontal="center" vertical="center"/>
    </xf>
    <xf numFmtId="0" fontId="3" fillId="33" borderId="27" xfId="0" applyNumberFormat="1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1" fontId="3" fillId="33" borderId="27" xfId="0" applyNumberFormat="1" applyFont="1" applyFill="1" applyBorder="1" applyAlignment="1">
      <alignment horizontal="center" vertical="center"/>
    </xf>
    <xf numFmtId="1" fontId="3" fillId="33" borderId="63" xfId="0" applyNumberFormat="1" applyFont="1" applyFill="1" applyBorder="1" applyAlignment="1">
      <alignment horizontal="center" vertical="center" wrapText="1"/>
    </xf>
    <xf numFmtId="0" fontId="3" fillId="33" borderId="28" xfId="0" applyNumberFormat="1" applyFont="1" applyFill="1" applyBorder="1" applyAlignment="1">
      <alignment horizontal="center" vertical="center" wrapText="1"/>
    </xf>
    <xf numFmtId="196" fontId="3" fillId="33" borderId="25" xfId="0" applyNumberFormat="1" applyFont="1" applyFill="1" applyBorder="1" applyAlignment="1" applyProtection="1">
      <alignment horizontal="center" vertical="center" wrapText="1"/>
      <protection/>
    </xf>
    <xf numFmtId="0" fontId="3" fillId="33" borderId="22" xfId="0" applyNumberFormat="1" applyFont="1" applyFill="1" applyBorder="1" applyAlignment="1" applyProtection="1">
      <alignment horizontal="center" vertical="center" wrapText="1"/>
      <protection/>
    </xf>
    <xf numFmtId="196" fontId="3" fillId="33" borderId="11" xfId="0" applyNumberFormat="1" applyFont="1" applyFill="1" applyBorder="1" applyAlignment="1" applyProtection="1">
      <alignment horizontal="center" vertical="center" wrapText="1"/>
      <protection/>
    </xf>
    <xf numFmtId="0" fontId="3" fillId="33" borderId="14" xfId="0" applyNumberFormat="1" applyFont="1" applyFill="1" applyBorder="1" applyAlignment="1">
      <alignment horizontal="center" vertical="center"/>
    </xf>
    <xf numFmtId="0" fontId="3" fillId="33" borderId="75" xfId="0" applyFont="1" applyFill="1" applyBorder="1" applyAlignment="1">
      <alignment horizontal="center" vertical="center"/>
    </xf>
    <xf numFmtId="0" fontId="3" fillId="33" borderId="53" xfId="0" applyFont="1" applyFill="1" applyBorder="1" applyAlignment="1">
      <alignment horizontal="center" vertical="center"/>
    </xf>
    <xf numFmtId="1" fontId="3" fillId="33" borderId="53" xfId="0" applyNumberFormat="1" applyFont="1" applyFill="1" applyBorder="1" applyAlignment="1">
      <alignment horizontal="center" vertical="center"/>
    </xf>
    <xf numFmtId="0" fontId="3" fillId="33" borderId="53" xfId="0" applyNumberFormat="1" applyFont="1" applyFill="1" applyBorder="1" applyAlignment="1">
      <alignment horizontal="center" vertical="center"/>
    </xf>
    <xf numFmtId="1" fontId="3" fillId="33" borderId="53" xfId="0" applyNumberFormat="1" applyFont="1" applyFill="1" applyBorder="1" applyAlignment="1">
      <alignment horizontal="center" vertical="center" wrapText="1"/>
    </xf>
    <xf numFmtId="0" fontId="3" fillId="33" borderId="54" xfId="0" applyNumberFormat="1" applyFont="1" applyFill="1" applyBorder="1" applyAlignment="1">
      <alignment horizontal="center" vertical="center" wrapText="1"/>
    </xf>
    <xf numFmtId="0" fontId="3" fillId="33" borderId="53" xfId="0" applyNumberFormat="1" applyFont="1" applyFill="1" applyBorder="1" applyAlignment="1">
      <alignment horizontal="center" vertical="center" wrapText="1"/>
    </xf>
    <xf numFmtId="0" fontId="3" fillId="33" borderId="75" xfId="0" applyNumberFormat="1" applyFont="1" applyFill="1" applyBorder="1" applyAlignment="1">
      <alignment horizontal="center" vertical="center" wrapText="1"/>
    </xf>
    <xf numFmtId="198" fontId="6" fillId="33" borderId="54" xfId="0" applyNumberFormat="1" applyFont="1" applyFill="1" applyBorder="1" applyAlignment="1">
      <alignment horizontal="center" vertical="center"/>
    </xf>
    <xf numFmtId="1" fontId="6" fillId="33" borderId="54" xfId="0" applyNumberFormat="1" applyFont="1" applyFill="1" applyBorder="1" applyAlignment="1">
      <alignment horizontal="center" vertical="center"/>
    </xf>
    <xf numFmtId="198" fontId="6" fillId="33" borderId="61" xfId="0" applyNumberFormat="1" applyFont="1" applyFill="1" applyBorder="1" applyAlignment="1" applyProtection="1">
      <alignment horizontal="center" vertical="center"/>
      <protection/>
    </xf>
    <xf numFmtId="196" fontId="6" fillId="33" borderId="51" xfId="0" applyNumberFormat="1" applyFont="1" applyFill="1" applyBorder="1" applyAlignment="1" applyProtection="1">
      <alignment horizontal="center" vertical="center" wrapText="1"/>
      <protection/>
    </xf>
    <xf numFmtId="196" fontId="6" fillId="33" borderId="52" xfId="0" applyNumberFormat="1" applyFont="1" applyFill="1" applyBorder="1" applyAlignment="1" applyProtection="1">
      <alignment horizontal="center" vertical="center" wrapText="1"/>
      <protection/>
    </xf>
    <xf numFmtId="196" fontId="6" fillId="33" borderId="53" xfId="0" applyNumberFormat="1" applyFont="1" applyFill="1" applyBorder="1" applyAlignment="1" applyProtection="1">
      <alignment horizontal="center" vertical="center" wrapText="1"/>
      <protection/>
    </xf>
    <xf numFmtId="197" fontId="6" fillId="33" borderId="55" xfId="0" applyNumberFormat="1" applyFont="1" applyFill="1" applyBorder="1" applyAlignment="1" applyProtection="1">
      <alignment horizontal="center" vertical="center"/>
      <protection/>
    </xf>
    <xf numFmtId="197" fontId="6" fillId="33" borderId="69" xfId="0" applyNumberFormat="1" applyFont="1" applyFill="1" applyBorder="1" applyAlignment="1" applyProtection="1">
      <alignment horizontal="center" vertical="center"/>
      <protection/>
    </xf>
    <xf numFmtId="198" fontId="6" fillId="33" borderId="66" xfId="0" applyNumberFormat="1" applyFont="1" applyFill="1" applyBorder="1" applyAlignment="1">
      <alignment horizontal="center" vertical="center" wrapText="1"/>
    </xf>
    <xf numFmtId="0" fontId="3" fillId="33" borderId="76" xfId="0" applyFont="1" applyFill="1" applyBorder="1" applyAlignment="1" applyProtection="1">
      <alignment horizontal="center" vertical="center"/>
      <protection/>
    </xf>
    <xf numFmtId="0" fontId="3" fillId="33" borderId="77" xfId="0" applyFont="1" applyFill="1" applyBorder="1" applyAlignment="1">
      <alignment horizontal="center" vertical="center" wrapText="1"/>
    </xf>
    <xf numFmtId="0" fontId="3" fillId="33" borderId="37" xfId="0" applyFont="1" applyFill="1" applyBorder="1" applyAlignment="1" applyProtection="1">
      <alignment horizontal="center" vertical="center"/>
      <protection/>
    </xf>
    <xf numFmtId="0" fontId="3" fillId="33" borderId="35" xfId="0" applyFont="1" applyFill="1" applyBorder="1" applyAlignment="1" applyProtection="1">
      <alignment horizontal="right" vertical="center"/>
      <protection/>
    </xf>
    <xf numFmtId="0" fontId="3" fillId="33" borderId="0" xfId="0" applyNumberFormat="1" applyFont="1" applyFill="1" applyBorder="1" applyAlignment="1" applyProtection="1">
      <alignment horizontal="center" vertical="center"/>
      <protection/>
    </xf>
    <xf numFmtId="196" fontId="25" fillId="33" borderId="0" xfId="0" applyNumberFormat="1" applyFont="1" applyFill="1" applyBorder="1" applyAlignment="1" applyProtection="1">
      <alignment vertical="center"/>
      <protection/>
    </xf>
    <xf numFmtId="196" fontId="25" fillId="33" borderId="0" xfId="0" applyNumberFormat="1" applyFont="1" applyFill="1" applyBorder="1" applyAlignment="1" applyProtection="1">
      <alignment horizontal="center" vertical="center" wrapText="1"/>
      <protection/>
    </xf>
    <xf numFmtId="0" fontId="25" fillId="33" borderId="0" xfId="0" applyNumberFormat="1" applyFont="1" applyFill="1" applyBorder="1" applyAlignment="1" applyProtection="1">
      <alignment horizontal="center" vertical="center" wrapText="1"/>
      <protection/>
    </xf>
    <xf numFmtId="198" fontId="25" fillId="33" borderId="0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 horizontal="right" vertical="center"/>
      <protection/>
    </xf>
    <xf numFmtId="0" fontId="6" fillId="33" borderId="0" xfId="0" applyFont="1" applyFill="1" applyBorder="1" applyAlignment="1">
      <alignment horizontal="center" vertical="center" wrapText="1"/>
    </xf>
    <xf numFmtId="1" fontId="3" fillId="33" borderId="25" xfId="57" applyNumberFormat="1" applyFont="1" applyFill="1" applyBorder="1" applyAlignment="1">
      <alignment horizontal="center" vertical="center"/>
      <protection/>
    </xf>
    <xf numFmtId="0" fontId="3" fillId="33" borderId="16" xfId="57" applyFont="1" applyFill="1" applyBorder="1" applyAlignment="1">
      <alignment horizontal="center" vertical="center" wrapText="1"/>
      <protection/>
    </xf>
    <xf numFmtId="0" fontId="3" fillId="33" borderId="14" xfId="57" applyFont="1" applyFill="1" applyBorder="1" applyAlignment="1">
      <alignment horizontal="center" vertical="center" wrapText="1"/>
      <protection/>
    </xf>
    <xf numFmtId="0" fontId="3" fillId="33" borderId="13" xfId="57" applyFont="1" applyFill="1" applyBorder="1" applyAlignment="1">
      <alignment horizontal="center" vertical="center" wrapText="1"/>
      <protection/>
    </xf>
    <xf numFmtId="202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Alignment="1">
      <alignment horizontal="right" vertical="center"/>
    </xf>
    <xf numFmtId="0" fontId="6" fillId="33" borderId="78" xfId="0" applyNumberFormat="1" applyFont="1" applyFill="1" applyBorder="1" applyAlignment="1" applyProtection="1">
      <alignment horizontal="right" vertical="center"/>
      <protection/>
    </xf>
    <xf numFmtId="0" fontId="6" fillId="33" borderId="0" xfId="0" applyNumberFormat="1" applyFont="1" applyFill="1" applyBorder="1" applyAlignment="1" applyProtection="1">
      <alignment horizontal="left" vertical="center"/>
      <protection/>
    </xf>
    <xf numFmtId="0" fontId="6" fillId="33" borderId="0" xfId="0" applyFont="1" applyFill="1" applyBorder="1" applyAlignment="1" applyProtection="1">
      <alignment horizontal="right" vertical="center"/>
      <protection/>
    </xf>
    <xf numFmtId="49" fontId="6" fillId="33" borderId="26" xfId="0" applyNumberFormat="1" applyFont="1" applyFill="1" applyBorder="1" applyAlignment="1" applyProtection="1">
      <alignment horizontal="center" vertical="center"/>
      <protection/>
    </xf>
    <xf numFmtId="198" fontId="6" fillId="33" borderId="27" xfId="0" applyNumberFormat="1" applyFont="1" applyFill="1" applyBorder="1" applyAlignment="1" applyProtection="1">
      <alignment horizontal="center" vertical="center"/>
      <protection/>
    </xf>
    <xf numFmtId="198" fontId="6" fillId="33" borderId="63" xfId="0" applyNumberFormat="1" applyFont="1" applyFill="1" applyBorder="1" applyAlignment="1" applyProtection="1">
      <alignment horizontal="center" vertical="center"/>
      <protection/>
    </xf>
    <xf numFmtId="0" fontId="3" fillId="33" borderId="26" xfId="57" applyFont="1" applyFill="1" applyBorder="1" applyAlignment="1">
      <alignment horizontal="center" vertical="center" wrapText="1"/>
      <protection/>
    </xf>
    <xf numFmtId="0" fontId="3" fillId="33" borderId="27" xfId="57" applyFont="1" applyFill="1" applyBorder="1" applyAlignment="1">
      <alignment horizontal="center" vertical="center" wrapText="1"/>
      <protection/>
    </xf>
    <xf numFmtId="0" fontId="3" fillId="33" borderId="28" xfId="57" applyFont="1" applyFill="1" applyBorder="1" applyAlignment="1">
      <alignment horizontal="center" vertical="center" wrapText="1"/>
      <protection/>
    </xf>
    <xf numFmtId="49" fontId="3" fillId="33" borderId="16" xfId="0" applyNumberFormat="1" applyFont="1" applyFill="1" applyBorder="1" applyAlignment="1" applyProtection="1">
      <alignment horizontal="center" vertical="center"/>
      <protection/>
    </xf>
    <xf numFmtId="1" fontId="3" fillId="33" borderId="15" xfId="57" applyNumberFormat="1" applyFont="1" applyFill="1" applyBorder="1" applyAlignment="1">
      <alignment horizontal="center" vertical="center"/>
      <protection/>
    </xf>
    <xf numFmtId="49" fontId="6" fillId="33" borderId="14" xfId="0" applyNumberFormat="1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31" xfId="57" applyFont="1" applyFill="1" applyBorder="1" applyAlignment="1">
      <alignment horizontal="center" vertical="center" wrapText="1"/>
      <protection/>
    </xf>
    <xf numFmtId="196" fontId="3" fillId="33" borderId="17" xfId="0" applyNumberFormat="1" applyFont="1" applyFill="1" applyBorder="1" applyAlignment="1">
      <alignment horizontal="center" vertical="center" wrapText="1"/>
    </xf>
    <xf numFmtId="49" fontId="3" fillId="33" borderId="45" xfId="57" applyNumberFormat="1" applyFont="1" applyFill="1" applyBorder="1" applyAlignment="1">
      <alignment horizontal="left" vertical="center" wrapText="1"/>
      <protection/>
    </xf>
    <xf numFmtId="49" fontId="6" fillId="33" borderId="63" xfId="57" applyNumberFormat="1" applyFont="1" applyFill="1" applyBorder="1" applyAlignment="1">
      <alignment horizontal="left" vertical="center" wrapText="1"/>
      <protection/>
    </xf>
    <xf numFmtId="49" fontId="3" fillId="33" borderId="23" xfId="57" applyNumberFormat="1" applyFont="1" applyFill="1" applyBorder="1" applyAlignment="1">
      <alignment horizontal="left" vertical="center" wrapText="1"/>
      <protection/>
    </xf>
    <xf numFmtId="49" fontId="3" fillId="33" borderId="17" xfId="57" applyNumberFormat="1" applyFont="1" applyFill="1" applyBorder="1" applyAlignment="1">
      <alignment horizontal="left" vertical="center" wrapText="1"/>
      <protection/>
    </xf>
    <xf numFmtId="198" fontId="6" fillId="33" borderId="74" xfId="0" applyNumberFormat="1" applyFont="1" applyFill="1" applyBorder="1" applyAlignment="1" applyProtection="1">
      <alignment horizontal="center" vertical="center"/>
      <protection/>
    </xf>
    <xf numFmtId="0" fontId="6" fillId="33" borderId="26" xfId="0" applyFont="1" applyFill="1" applyBorder="1" applyAlignment="1">
      <alignment horizontal="center" vertical="center" wrapText="1"/>
    </xf>
    <xf numFmtId="49" fontId="34" fillId="33" borderId="27" xfId="0" applyNumberFormat="1" applyFont="1" applyFill="1" applyBorder="1" applyAlignment="1">
      <alignment horizontal="center" vertical="center" wrapText="1"/>
    </xf>
    <xf numFmtId="1" fontId="3" fillId="33" borderId="10" xfId="57" applyNumberFormat="1" applyFont="1" applyFill="1" applyBorder="1" applyAlignment="1">
      <alignment horizontal="center" vertical="center"/>
      <protection/>
    </xf>
    <xf numFmtId="1" fontId="3" fillId="33" borderId="16" xfId="57" applyNumberFormat="1" applyFont="1" applyFill="1" applyBorder="1" applyAlignment="1">
      <alignment horizontal="center" vertical="center"/>
      <protection/>
    </xf>
    <xf numFmtId="199" fontId="6" fillId="33" borderId="63" xfId="0" applyNumberFormat="1" applyFont="1" applyFill="1" applyBorder="1" applyAlignment="1" applyProtection="1">
      <alignment horizontal="center" vertical="center" wrapText="1"/>
      <protection/>
    </xf>
    <xf numFmtId="196" fontId="6" fillId="33" borderId="79" xfId="0" applyNumberFormat="1" applyFont="1" applyFill="1" applyBorder="1" applyAlignment="1" applyProtection="1">
      <alignment horizontal="center" vertical="center" wrapText="1"/>
      <protection/>
    </xf>
    <xf numFmtId="196" fontId="6" fillId="33" borderId="63" xfId="0" applyNumberFormat="1" applyFont="1" applyFill="1" applyBorder="1" applyAlignment="1" applyProtection="1">
      <alignment horizontal="center" vertical="center" wrapText="1"/>
      <protection/>
    </xf>
    <xf numFmtId="196" fontId="6" fillId="33" borderId="23" xfId="0" applyNumberFormat="1" applyFont="1" applyFill="1" applyBorder="1" applyAlignment="1" applyProtection="1">
      <alignment horizontal="center" vertical="center" wrapText="1"/>
      <protection/>
    </xf>
    <xf numFmtId="196" fontId="6" fillId="33" borderId="17" xfId="0" applyNumberFormat="1" applyFont="1" applyFill="1" applyBorder="1" applyAlignment="1" applyProtection="1">
      <alignment horizontal="center" vertical="center" wrapText="1"/>
      <protection/>
    </xf>
    <xf numFmtId="0" fontId="3" fillId="33" borderId="15" xfId="0" applyFont="1" applyFill="1" applyBorder="1" applyAlignment="1">
      <alignment horizontal="center" vertical="center" wrapText="1"/>
    </xf>
    <xf numFmtId="198" fontId="6" fillId="33" borderId="26" xfId="57" applyNumberFormat="1" applyFont="1" applyFill="1" applyBorder="1" applyAlignment="1" applyProtection="1">
      <alignment horizontal="center" vertical="center"/>
      <protection/>
    </xf>
    <xf numFmtId="198" fontId="6" fillId="33" borderId="27" xfId="57" applyNumberFormat="1" applyFont="1" applyFill="1" applyBorder="1" applyAlignment="1" applyProtection="1">
      <alignment horizontal="center" vertical="center"/>
      <protection/>
    </xf>
    <xf numFmtId="198" fontId="6" fillId="33" borderId="28" xfId="57" applyNumberFormat="1" applyFont="1" applyFill="1" applyBorder="1" applyAlignment="1" applyProtection="1">
      <alignment horizontal="center" vertical="center"/>
      <protection/>
    </xf>
    <xf numFmtId="198" fontId="3" fillId="33" borderId="10" xfId="0" applyNumberFormat="1" applyFont="1" applyFill="1" applyBorder="1" applyAlignment="1" applyProtection="1">
      <alignment horizontal="center" vertical="center"/>
      <protection/>
    </xf>
    <xf numFmtId="0" fontId="3" fillId="33" borderId="13" xfId="0" applyFont="1" applyFill="1" applyBorder="1" applyAlignment="1">
      <alignment horizontal="center" vertical="center" wrapText="1"/>
    </xf>
    <xf numFmtId="198" fontId="6" fillId="33" borderId="26" xfId="0" applyNumberFormat="1" applyFont="1" applyFill="1" applyBorder="1" applyAlignment="1" applyProtection="1">
      <alignment horizontal="center" vertical="center"/>
      <protection/>
    </xf>
    <xf numFmtId="198" fontId="6" fillId="33" borderId="28" xfId="0" applyNumberFormat="1" applyFont="1" applyFill="1" applyBorder="1" applyAlignment="1" applyProtection="1">
      <alignment horizontal="center" vertical="center"/>
      <protection/>
    </xf>
    <xf numFmtId="0" fontId="81" fillId="0" borderId="32" xfId="0" applyFont="1" applyBorder="1" applyAlignment="1">
      <alignment horizontal="center" vertical="center" wrapText="1"/>
    </xf>
    <xf numFmtId="0" fontId="81" fillId="0" borderId="78" xfId="0" applyFont="1" applyBorder="1" applyAlignment="1">
      <alignment horizontal="center" vertical="center" wrapText="1"/>
    </xf>
    <xf numFmtId="0" fontId="81" fillId="0" borderId="11" xfId="0" applyFont="1" applyBorder="1" applyAlignment="1">
      <alignment horizontal="center" vertical="center" wrapText="1"/>
    </xf>
    <xf numFmtId="0" fontId="2" fillId="0" borderId="80" xfId="0" applyNumberFormat="1" applyFont="1" applyFill="1" applyBorder="1" applyAlignment="1">
      <alignment horizontal="center" vertical="center" wrapText="1"/>
    </xf>
    <xf numFmtId="0" fontId="81" fillId="0" borderId="50" xfId="0" applyFont="1" applyFill="1" applyBorder="1" applyAlignment="1">
      <alignment horizontal="center" vertical="center" wrapText="1"/>
    </xf>
    <xf numFmtId="0" fontId="81" fillId="0" borderId="81" xfId="0" applyFont="1" applyFill="1" applyBorder="1" applyAlignment="1">
      <alignment horizontal="center" vertical="center" wrapText="1"/>
    </xf>
    <xf numFmtId="0" fontId="2" fillId="0" borderId="80" xfId="0" applyFont="1" applyFill="1" applyBorder="1" applyAlignment="1">
      <alignment horizontal="center" vertical="center" wrapText="1"/>
    </xf>
    <xf numFmtId="0" fontId="16" fillId="0" borderId="50" xfId="0" applyFont="1" applyFill="1" applyBorder="1" applyAlignment="1">
      <alignment horizontal="center" vertical="center" wrapText="1"/>
    </xf>
    <xf numFmtId="0" fontId="16" fillId="0" borderId="81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vertical="center" wrapText="1"/>
    </xf>
    <xf numFmtId="0" fontId="2" fillId="0" borderId="23" xfId="55" applyFont="1" applyFill="1" applyBorder="1" applyAlignment="1">
      <alignment horizontal="center" vertical="center" wrapText="1"/>
      <protection/>
    </xf>
    <xf numFmtId="0" fontId="3" fillId="33" borderId="54" xfId="0" applyFont="1" applyFill="1" applyBorder="1" applyAlignment="1">
      <alignment horizontal="center" vertical="center" wrapText="1"/>
    </xf>
    <xf numFmtId="196" fontId="3" fillId="33" borderId="54" xfId="0" applyNumberFormat="1" applyFont="1" applyFill="1" applyBorder="1" applyAlignment="1" applyProtection="1">
      <alignment horizontal="center" vertical="center"/>
      <protection/>
    </xf>
    <xf numFmtId="196" fontId="3" fillId="33" borderId="75" xfId="0" applyNumberFormat="1" applyFont="1" applyFill="1" applyBorder="1" applyAlignment="1" applyProtection="1">
      <alignment horizontal="center" vertical="center"/>
      <protection/>
    </xf>
    <xf numFmtId="0" fontId="3" fillId="33" borderId="75" xfId="0" applyFont="1" applyFill="1" applyBorder="1" applyAlignment="1">
      <alignment horizontal="center" vertical="center" wrapText="1"/>
    </xf>
    <xf numFmtId="196" fontId="3" fillId="33" borderId="33" xfId="0" applyNumberFormat="1" applyFont="1" applyFill="1" applyBorder="1" applyAlignment="1" applyProtection="1">
      <alignment horizontal="center" vertical="center" wrapText="1"/>
      <protection/>
    </xf>
    <xf numFmtId="196" fontId="3" fillId="33" borderId="10" xfId="0" applyNumberFormat="1" applyFont="1" applyFill="1" applyBorder="1" applyAlignment="1" applyProtection="1">
      <alignment horizontal="center" vertical="center"/>
      <protection/>
    </xf>
    <xf numFmtId="196" fontId="3" fillId="33" borderId="22" xfId="0" applyNumberFormat="1" applyFont="1" applyFill="1" applyBorder="1" applyAlignment="1" applyProtection="1">
      <alignment horizontal="center" vertical="center"/>
      <protection/>
    </xf>
    <xf numFmtId="196" fontId="3" fillId="33" borderId="33" xfId="0" applyNumberFormat="1" applyFont="1" applyFill="1" applyBorder="1" applyAlignment="1" applyProtection="1">
      <alignment horizontal="center" vertical="center"/>
      <protection/>
    </xf>
    <xf numFmtId="198" fontId="3" fillId="33" borderId="82" xfId="0" applyNumberFormat="1" applyFont="1" applyFill="1" applyBorder="1" applyAlignment="1" applyProtection="1">
      <alignment horizontal="center" vertical="center"/>
      <protection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196" fontId="3" fillId="33" borderId="22" xfId="0" applyNumberFormat="1" applyFont="1" applyFill="1" applyBorder="1" applyAlignment="1" applyProtection="1">
      <alignment horizontal="center" vertical="center"/>
      <protection/>
    </xf>
    <xf numFmtId="196" fontId="6" fillId="33" borderId="0" xfId="0" applyNumberFormat="1" applyFont="1" applyFill="1" applyBorder="1" applyAlignment="1" applyProtection="1">
      <alignment horizontal="center" vertical="center"/>
      <protection/>
    </xf>
    <xf numFmtId="1" fontId="3" fillId="33" borderId="0" xfId="0" applyNumberFormat="1" applyFont="1" applyFill="1" applyBorder="1" applyAlignment="1">
      <alignment horizontal="center" vertical="center"/>
    </xf>
    <xf numFmtId="197" fontId="3" fillId="33" borderId="86" xfId="0" applyNumberFormat="1" applyFont="1" applyFill="1" applyBorder="1" applyAlignment="1" applyProtection="1">
      <alignment horizontal="center" vertical="center"/>
      <protection/>
    </xf>
    <xf numFmtId="0" fontId="3" fillId="33" borderId="34" xfId="0" applyNumberFormat="1" applyFont="1" applyFill="1" applyBorder="1" applyAlignment="1">
      <alignment horizontal="center" vertical="center" wrapText="1"/>
    </xf>
    <xf numFmtId="1" fontId="3" fillId="33" borderId="54" xfId="0" applyNumberFormat="1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 wrapText="1"/>
    </xf>
    <xf numFmtId="0" fontId="3" fillId="33" borderId="63" xfId="0" applyFont="1" applyFill="1" applyBorder="1" applyAlignment="1">
      <alignment horizontal="center" vertical="center" wrapText="1"/>
    </xf>
    <xf numFmtId="196" fontId="3" fillId="33" borderId="34" xfId="0" applyNumberFormat="1" applyFont="1" applyFill="1" applyBorder="1" applyAlignment="1" applyProtection="1">
      <alignment vertical="center"/>
      <protection/>
    </xf>
    <xf numFmtId="196" fontId="3" fillId="33" borderId="23" xfId="0" applyNumberFormat="1" applyFont="1" applyFill="1" applyBorder="1" applyAlignment="1" applyProtection="1">
      <alignment vertical="center"/>
      <protection/>
    </xf>
    <xf numFmtId="196" fontId="3" fillId="33" borderId="32" xfId="0" applyNumberFormat="1" applyFont="1" applyFill="1" applyBorder="1" applyAlignment="1" applyProtection="1">
      <alignment vertical="center"/>
      <protection/>
    </xf>
    <xf numFmtId="0" fontId="3" fillId="33" borderId="17" xfId="0" applyNumberFormat="1" applyFont="1" applyFill="1" applyBorder="1" applyAlignment="1">
      <alignment horizontal="center" vertical="center" wrapText="1"/>
    </xf>
    <xf numFmtId="49" fontId="6" fillId="33" borderId="63" xfId="0" applyNumberFormat="1" applyFont="1" applyFill="1" applyBorder="1" applyAlignment="1">
      <alignment horizontal="center" vertical="center" wrapText="1"/>
    </xf>
    <xf numFmtId="49" fontId="6" fillId="33" borderId="23" xfId="0" applyNumberFormat="1" applyFont="1" applyFill="1" applyBorder="1" applyAlignment="1">
      <alignment horizontal="center" vertical="center" wrapText="1"/>
    </xf>
    <xf numFmtId="196" fontId="14" fillId="33" borderId="17" xfId="0" applyNumberFormat="1" applyFont="1" applyFill="1" applyBorder="1" applyAlignment="1" applyProtection="1">
      <alignment horizontal="center" vertical="center"/>
      <protection/>
    </xf>
    <xf numFmtId="196" fontId="6" fillId="33" borderId="87" xfId="0" applyNumberFormat="1" applyFont="1" applyFill="1" applyBorder="1" applyAlignment="1" applyProtection="1">
      <alignment vertical="center"/>
      <protection/>
    </xf>
    <xf numFmtId="196" fontId="3" fillId="33" borderId="72" xfId="0" applyNumberFormat="1" applyFont="1" applyFill="1" applyBorder="1" applyAlignment="1" applyProtection="1">
      <alignment horizontal="center" vertical="center"/>
      <protection/>
    </xf>
    <xf numFmtId="196" fontId="25" fillId="33" borderId="23" xfId="0" applyNumberFormat="1" applyFont="1" applyFill="1" applyBorder="1" applyAlignment="1" applyProtection="1">
      <alignment vertical="center"/>
      <protection/>
    </xf>
    <xf numFmtId="0" fontId="3" fillId="33" borderId="63" xfId="0" applyNumberFormat="1" applyFont="1" applyFill="1" applyBorder="1" applyAlignment="1">
      <alignment horizontal="center" vertical="center" wrapText="1"/>
    </xf>
    <xf numFmtId="198" fontId="6" fillId="33" borderId="54" xfId="0" applyNumberFormat="1" applyFont="1" applyFill="1" applyBorder="1" applyAlignment="1" applyProtection="1">
      <alignment horizontal="center" vertical="center"/>
      <protection/>
    </xf>
    <xf numFmtId="197" fontId="6" fillId="33" borderId="72" xfId="0" applyNumberFormat="1" applyFont="1" applyFill="1" applyBorder="1" applyAlignment="1" applyProtection="1">
      <alignment horizontal="center" vertical="center"/>
      <protection/>
    </xf>
    <xf numFmtId="198" fontId="6" fillId="33" borderId="88" xfId="0" applyNumberFormat="1" applyFont="1" applyFill="1" applyBorder="1" applyAlignment="1">
      <alignment horizontal="center" vertical="center" wrapText="1"/>
    </xf>
    <xf numFmtId="0" fontId="3" fillId="33" borderId="89" xfId="0" applyFont="1" applyFill="1" applyBorder="1" applyAlignment="1">
      <alignment horizontal="center" vertical="center" wrapText="1"/>
    </xf>
    <xf numFmtId="0" fontId="3" fillId="33" borderId="90" xfId="0" applyFont="1" applyFill="1" applyBorder="1" applyAlignment="1">
      <alignment horizontal="center" vertical="center" wrapText="1"/>
    </xf>
    <xf numFmtId="0" fontId="3" fillId="33" borderId="23" xfId="57" applyFont="1" applyFill="1" applyBorder="1" applyAlignment="1">
      <alignment horizontal="center" vertical="center" wrapText="1"/>
      <protection/>
    </xf>
    <xf numFmtId="0" fontId="3" fillId="33" borderId="63" xfId="57" applyFont="1" applyFill="1" applyBorder="1" applyAlignment="1">
      <alignment horizontal="center" vertical="center" wrapText="1"/>
      <protection/>
    </xf>
    <xf numFmtId="0" fontId="3" fillId="33" borderId="17" xfId="57" applyFont="1" applyFill="1" applyBorder="1" applyAlignment="1">
      <alignment horizontal="center" vertical="center" wrapText="1"/>
      <protection/>
    </xf>
    <xf numFmtId="196" fontId="3" fillId="33" borderId="91" xfId="0" applyNumberFormat="1" applyFont="1" applyFill="1" applyBorder="1" applyAlignment="1" applyProtection="1">
      <alignment vertical="center"/>
      <protection/>
    </xf>
    <xf numFmtId="196" fontId="3" fillId="33" borderId="92" xfId="0" applyNumberFormat="1" applyFont="1" applyFill="1" applyBorder="1" applyAlignment="1" applyProtection="1">
      <alignment vertical="center"/>
      <protection/>
    </xf>
    <xf numFmtId="196" fontId="3" fillId="33" borderId="92" xfId="0" applyNumberFormat="1" applyFont="1" applyFill="1" applyBorder="1" applyAlignment="1" applyProtection="1">
      <alignment horizontal="center" vertical="center"/>
      <protection/>
    </xf>
    <xf numFmtId="0" fontId="3" fillId="33" borderId="20" xfId="0" applyNumberFormat="1" applyFont="1" applyFill="1" applyBorder="1" applyAlignment="1">
      <alignment horizontal="center" vertical="center"/>
    </xf>
    <xf numFmtId="49" fontId="3" fillId="33" borderId="93" xfId="0" applyNumberFormat="1" applyFont="1" applyFill="1" applyBorder="1" applyAlignment="1">
      <alignment horizontal="center" vertical="center" wrapText="1"/>
    </xf>
    <xf numFmtId="0" fontId="3" fillId="33" borderId="94" xfId="0" applyFont="1" applyFill="1" applyBorder="1" applyAlignment="1">
      <alignment horizontal="center" vertical="center" wrapText="1"/>
    </xf>
    <xf numFmtId="196" fontId="3" fillId="33" borderId="95" xfId="0" applyNumberFormat="1" applyFont="1" applyFill="1" applyBorder="1" applyAlignment="1" applyProtection="1">
      <alignment horizontal="center" vertical="center"/>
      <protection/>
    </xf>
    <xf numFmtId="49" fontId="3" fillId="33" borderId="93" xfId="0" applyNumberFormat="1" applyFont="1" applyFill="1" applyBorder="1" applyAlignment="1" applyProtection="1">
      <alignment horizontal="center" vertical="center"/>
      <protection/>
    </xf>
    <xf numFmtId="198" fontId="3" fillId="33" borderId="0" xfId="0" applyNumberFormat="1" applyFont="1" applyFill="1" applyBorder="1" applyAlignment="1" applyProtection="1">
      <alignment horizontal="center" vertical="center"/>
      <protection/>
    </xf>
    <xf numFmtId="49" fontId="3" fillId="33" borderId="27" xfId="0" applyNumberFormat="1" applyFont="1" applyFill="1" applyBorder="1" applyAlignment="1">
      <alignment horizontal="center" vertical="center" wrapText="1"/>
    </xf>
    <xf numFmtId="196" fontId="3" fillId="33" borderId="96" xfId="0" applyNumberFormat="1" applyFont="1" applyFill="1" applyBorder="1" applyAlignment="1" applyProtection="1">
      <alignment horizontal="center" vertical="center"/>
      <protection/>
    </xf>
    <xf numFmtId="196" fontId="3" fillId="33" borderId="94" xfId="0" applyNumberFormat="1" applyFont="1" applyFill="1" applyBorder="1" applyAlignment="1" applyProtection="1">
      <alignment horizontal="center" vertical="center"/>
      <protection/>
    </xf>
    <xf numFmtId="196" fontId="79" fillId="0" borderId="0" xfId="0" applyNumberFormat="1" applyFont="1" applyFill="1" applyBorder="1" applyAlignment="1" applyProtection="1">
      <alignment vertical="center"/>
      <protection/>
    </xf>
    <xf numFmtId="49" fontId="82" fillId="0" borderId="97" xfId="0" applyNumberFormat="1" applyFont="1" applyFill="1" applyBorder="1" applyAlignment="1">
      <alignment horizontal="left" vertical="center" wrapText="1"/>
    </xf>
    <xf numFmtId="49" fontId="79" fillId="0" borderId="98" xfId="0" applyNumberFormat="1" applyFont="1" applyFill="1" applyBorder="1" applyAlignment="1">
      <alignment horizontal="left" vertical="center" wrapText="1"/>
    </xf>
    <xf numFmtId="49" fontId="79" fillId="0" borderId="99" xfId="57" applyNumberFormat="1" applyFont="1" applyFill="1" applyBorder="1" applyAlignment="1">
      <alignment vertical="center" wrapText="1"/>
      <protection/>
    </xf>
    <xf numFmtId="49" fontId="79" fillId="0" borderId="97" xfId="57" applyNumberFormat="1" applyFont="1" applyFill="1" applyBorder="1" applyAlignment="1">
      <alignment vertical="center" wrapText="1"/>
      <protection/>
    </xf>
    <xf numFmtId="49" fontId="82" fillId="0" borderId="97" xfId="0" applyNumberFormat="1" applyFont="1" applyFill="1" applyBorder="1" applyAlignment="1">
      <alignment vertical="center" wrapText="1"/>
    </xf>
    <xf numFmtId="49" fontId="79" fillId="0" borderId="100" xfId="0" applyNumberFormat="1" applyFont="1" applyFill="1" applyBorder="1" applyAlignment="1">
      <alignment horizontal="left" vertical="center" wrapText="1"/>
    </xf>
    <xf numFmtId="49" fontId="82" fillId="0" borderId="97" xfId="57" applyNumberFormat="1" applyFont="1" applyFill="1" applyBorder="1" applyAlignment="1">
      <alignment vertical="center" wrapText="1"/>
      <protection/>
    </xf>
    <xf numFmtId="49" fontId="79" fillId="0" borderId="97" xfId="57" applyNumberFormat="1" applyFont="1" applyFill="1" applyBorder="1" applyAlignment="1">
      <alignment horizontal="left" vertical="center" wrapText="1"/>
      <protection/>
    </xf>
    <xf numFmtId="202" fontId="3" fillId="33" borderId="101" xfId="0" applyNumberFormat="1" applyFont="1" applyFill="1" applyBorder="1" applyAlignment="1" applyProtection="1">
      <alignment horizontal="center" vertical="center"/>
      <protection/>
    </xf>
    <xf numFmtId="202" fontId="3" fillId="33" borderId="61" xfId="0" applyNumberFormat="1" applyFont="1" applyFill="1" applyBorder="1" applyAlignment="1" applyProtection="1">
      <alignment horizontal="center" vertical="center"/>
      <protection/>
    </xf>
    <xf numFmtId="0" fontId="3" fillId="33" borderId="35" xfId="0" applyFont="1" applyFill="1" applyBorder="1" applyAlignment="1">
      <alignment horizontal="center" vertical="center"/>
    </xf>
    <xf numFmtId="1" fontId="3" fillId="33" borderId="41" xfId="0" applyNumberFormat="1" applyFont="1" applyFill="1" applyBorder="1" applyAlignment="1">
      <alignment horizontal="center" vertical="center" wrapText="1"/>
    </xf>
    <xf numFmtId="196" fontId="3" fillId="33" borderId="14" xfId="0" applyNumberFormat="1" applyFont="1" applyFill="1" applyBorder="1" applyAlignment="1" applyProtection="1">
      <alignment horizontal="center" vertical="center"/>
      <protection/>
    </xf>
    <xf numFmtId="202" fontId="3" fillId="33" borderId="85" xfId="0" applyNumberFormat="1" applyFont="1" applyFill="1" applyBorder="1" applyAlignment="1" applyProtection="1">
      <alignment horizontal="center" vertical="center"/>
      <protection/>
    </xf>
    <xf numFmtId="0" fontId="3" fillId="33" borderId="16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1" fontId="3" fillId="33" borderId="14" xfId="0" applyNumberFormat="1" applyFont="1" applyFill="1" applyBorder="1" applyAlignment="1">
      <alignment horizontal="center" vertical="center"/>
    </xf>
    <xf numFmtId="1" fontId="3" fillId="33" borderId="13" xfId="0" applyNumberFormat="1" applyFont="1" applyFill="1" applyBorder="1" applyAlignment="1">
      <alignment horizontal="center" vertical="center" wrapText="1"/>
    </xf>
    <xf numFmtId="0" fontId="3" fillId="33" borderId="15" xfId="0" applyNumberFormat="1" applyFont="1" applyFill="1" applyBorder="1" applyAlignment="1">
      <alignment horizontal="center" vertical="center" wrapText="1"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196" fontId="3" fillId="33" borderId="21" xfId="0" applyNumberFormat="1" applyFont="1" applyFill="1" applyBorder="1" applyAlignment="1" applyProtection="1">
      <alignment horizontal="center" vertical="center" wrapText="1"/>
      <protection/>
    </xf>
    <xf numFmtId="49" fontId="82" fillId="0" borderId="99" xfId="0" applyNumberFormat="1" applyFont="1" applyBorder="1" applyAlignment="1">
      <alignment horizontal="left" vertical="center" wrapText="1"/>
    </xf>
    <xf numFmtId="49" fontId="3" fillId="33" borderId="102" xfId="0" applyNumberFormat="1" applyFont="1" applyFill="1" applyBorder="1" applyAlignment="1">
      <alignment horizontal="center" vertical="center"/>
    </xf>
    <xf numFmtId="0" fontId="3" fillId="33" borderId="52" xfId="0" applyNumberFormat="1" applyFont="1" applyFill="1" applyBorder="1" applyAlignment="1">
      <alignment horizontal="center" vertical="center"/>
    </xf>
    <xf numFmtId="0" fontId="3" fillId="33" borderId="69" xfId="0" applyNumberFormat="1" applyFont="1" applyFill="1" applyBorder="1" applyAlignment="1">
      <alignment horizontal="center" vertical="center" wrapText="1"/>
    </xf>
    <xf numFmtId="0" fontId="3" fillId="33" borderId="70" xfId="0" applyNumberFormat="1" applyFont="1" applyFill="1" applyBorder="1" applyAlignment="1">
      <alignment horizontal="center" vertical="center" wrapText="1"/>
    </xf>
    <xf numFmtId="49" fontId="3" fillId="33" borderId="103" xfId="0" applyNumberFormat="1" applyFont="1" applyFill="1" applyBorder="1" applyAlignment="1" applyProtection="1">
      <alignment vertical="center"/>
      <protection/>
    </xf>
    <xf numFmtId="0" fontId="3" fillId="33" borderId="104" xfId="0" applyNumberFormat="1" applyFont="1" applyFill="1" applyBorder="1" applyAlignment="1" applyProtection="1">
      <alignment horizontal="center" vertical="center" wrapText="1"/>
      <protection/>
    </xf>
    <xf numFmtId="196" fontId="3" fillId="33" borderId="105" xfId="0" applyNumberFormat="1" applyFont="1" applyFill="1" applyBorder="1" applyAlignment="1" applyProtection="1">
      <alignment horizontal="center" vertical="center" wrapText="1"/>
      <protection/>
    </xf>
    <xf numFmtId="198" fontId="6" fillId="33" borderId="106" xfId="0" applyNumberFormat="1" applyFont="1" applyFill="1" applyBorder="1" applyAlignment="1" applyProtection="1">
      <alignment horizontal="center" vertical="center"/>
      <protection/>
    </xf>
    <xf numFmtId="198" fontId="6" fillId="33" borderId="65" xfId="0" applyNumberFormat="1" applyFont="1" applyFill="1" applyBorder="1" applyAlignment="1" applyProtection="1">
      <alignment horizontal="center" vertical="center"/>
      <protection/>
    </xf>
    <xf numFmtId="198" fontId="6" fillId="33" borderId="12" xfId="0" applyNumberFormat="1" applyFont="1" applyFill="1" applyBorder="1" applyAlignment="1" applyProtection="1">
      <alignment horizontal="center" vertical="center"/>
      <protection/>
    </xf>
    <xf numFmtId="0" fontId="6" fillId="33" borderId="69" xfId="0" applyNumberFormat="1" applyFont="1" applyFill="1" applyBorder="1" applyAlignment="1" applyProtection="1">
      <alignment horizontal="center" vertical="center"/>
      <protection/>
    </xf>
    <xf numFmtId="0" fontId="6" fillId="33" borderId="70" xfId="0" applyNumberFormat="1" applyFont="1" applyFill="1" applyBorder="1" applyAlignment="1" applyProtection="1">
      <alignment horizontal="center" vertical="center"/>
      <protection/>
    </xf>
    <xf numFmtId="49" fontId="79" fillId="0" borderId="33" xfId="0" applyNumberFormat="1" applyFont="1" applyFill="1" applyBorder="1" applyAlignment="1">
      <alignment horizontal="left" vertical="center" wrapText="1"/>
    </xf>
    <xf numFmtId="49" fontId="82" fillId="0" borderId="33" xfId="0" applyNumberFormat="1" applyFont="1" applyFill="1" applyBorder="1" applyAlignment="1">
      <alignment horizontal="left" vertical="center" wrapText="1"/>
    </xf>
    <xf numFmtId="49" fontId="79" fillId="0" borderId="21" xfId="0" applyNumberFormat="1" applyFont="1" applyFill="1" applyBorder="1" applyAlignment="1">
      <alignment horizontal="left" vertical="center" wrapText="1"/>
    </xf>
    <xf numFmtId="49" fontId="3" fillId="33" borderId="16" xfId="0" applyNumberFormat="1" applyFont="1" applyFill="1" applyBorder="1" applyAlignment="1">
      <alignment horizontal="center" vertical="center" wrapText="1"/>
    </xf>
    <xf numFmtId="49" fontId="14" fillId="33" borderId="13" xfId="0" applyNumberFormat="1" applyFont="1" applyFill="1" applyBorder="1" applyAlignment="1">
      <alignment horizontal="left" vertical="center" wrapText="1"/>
    </xf>
    <xf numFmtId="196" fontId="3" fillId="0" borderId="26" xfId="0" applyNumberFormat="1" applyFont="1" applyFill="1" applyBorder="1" applyAlignment="1" applyProtection="1">
      <alignment horizontal="center" vertical="center"/>
      <protection/>
    </xf>
    <xf numFmtId="196" fontId="3" fillId="0" borderId="27" xfId="0" applyNumberFormat="1" applyFont="1" applyFill="1" applyBorder="1" applyAlignment="1" applyProtection="1">
      <alignment horizontal="center" vertical="center"/>
      <protection/>
    </xf>
    <xf numFmtId="196" fontId="3" fillId="0" borderId="63" xfId="0" applyNumberFormat="1" applyFont="1" applyFill="1" applyBorder="1" applyAlignment="1" applyProtection="1">
      <alignment horizontal="center" vertical="center"/>
      <protection/>
    </xf>
    <xf numFmtId="198" fontId="3" fillId="0" borderId="49" xfId="0" applyNumberFormat="1" applyFont="1" applyFill="1" applyBorder="1" applyAlignment="1" applyProtection="1">
      <alignment horizontal="center" vertical="center"/>
      <protection/>
    </xf>
    <xf numFmtId="196" fontId="3" fillId="0" borderId="11" xfId="0" applyNumberFormat="1" applyFont="1" applyFill="1" applyBorder="1" applyAlignment="1" applyProtection="1">
      <alignment horizontal="center" vertical="center"/>
      <protection/>
    </xf>
    <xf numFmtId="196" fontId="3" fillId="0" borderId="12" xfId="0" applyNumberFormat="1" applyFont="1" applyFill="1" applyBorder="1" applyAlignment="1" applyProtection="1">
      <alignment horizontal="center" vertical="center"/>
      <protection/>
    </xf>
    <xf numFmtId="196" fontId="3" fillId="0" borderId="32" xfId="0" applyNumberFormat="1" applyFont="1" applyFill="1" applyBorder="1" applyAlignment="1" applyProtection="1">
      <alignment horizontal="center" vertical="center"/>
      <protection/>
    </xf>
    <xf numFmtId="196" fontId="3" fillId="0" borderId="22" xfId="0" applyNumberFormat="1" applyFont="1" applyFill="1" applyBorder="1" applyAlignment="1" applyProtection="1">
      <alignment horizontal="center" vertical="center"/>
      <protection/>
    </xf>
    <xf numFmtId="196" fontId="5" fillId="0" borderId="0" xfId="0" applyNumberFormat="1" applyFont="1" applyFill="1" applyBorder="1" applyAlignment="1" applyProtection="1">
      <alignment vertical="center"/>
      <protection/>
    </xf>
    <xf numFmtId="196" fontId="3" fillId="0" borderId="20" xfId="0" applyNumberFormat="1" applyFont="1" applyFill="1" applyBorder="1" applyAlignment="1" applyProtection="1">
      <alignment horizontal="center" vertical="center"/>
      <protection/>
    </xf>
    <xf numFmtId="198" fontId="3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197" fontId="3" fillId="0" borderId="22" xfId="0" applyNumberFormat="1" applyFont="1" applyFill="1" applyBorder="1" applyAlignment="1" applyProtection="1">
      <alignment horizontal="center" vertical="center"/>
      <protection/>
    </xf>
    <xf numFmtId="197" fontId="83" fillId="0" borderId="22" xfId="0" applyNumberFormat="1" applyFont="1" applyFill="1" applyBorder="1" applyAlignment="1" applyProtection="1">
      <alignment horizontal="center" vertical="center"/>
      <protection/>
    </xf>
    <xf numFmtId="197" fontId="83" fillId="0" borderId="23" xfId="0" applyNumberFormat="1" applyFont="1" applyFill="1" applyBorder="1" applyAlignment="1" applyProtection="1">
      <alignment horizontal="center" vertical="center"/>
      <protection/>
    </xf>
    <xf numFmtId="197" fontId="3" fillId="0" borderId="25" xfId="0" applyNumberFormat="1" applyFont="1" applyFill="1" applyBorder="1" applyAlignment="1" applyProtection="1">
      <alignment horizontal="center" vertical="center"/>
      <protection/>
    </xf>
    <xf numFmtId="197" fontId="3" fillId="0" borderId="23" xfId="0" applyNumberFormat="1" applyFont="1" applyFill="1" applyBorder="1" applyAlignment="1" applyProtection="1">
      <alignment horizontal="center" vertical="center"/>
      <protection/>
    </xf>
    <xf numFmtId="197" fontId="3" fillId="0" borderId="10" xfId="0" applyNumberFormat="1" applyFont="1" applyFill="1" applyBorder="1" applyAlignment="1" applyProtection="1">
      <alignment horizontal="center" vertical="center"/>
      <protection/>
    </xf>
    <xf numFmtId="196" fontId="80" fillId="0" borderId="0" xfId="0" applyNumberFormat="1" applyFont="1" applyFill="1" applyBorder="1" applyAlignment="1" applyProtection="1">
      <alignment vertical="center"/>
      <protection/>
    </xf>
    <xf numFmtId="49" fontId="3" fillId="0" borderId="20" xfId="0" applyNumberFormat="1" applyFont="1" applyFill="1" applyBorder="1" applyAlignment="1">
      <alignment horizontal="center" vertical="center" wrapText="1"/>
    </xf>
    <xf numFmtId="197" fontId="3" fillId="0" borderId="20" xfId="0" applyNumberFormat="1" applyFont="1" applyFill="1" applyBorder="1" applyAlignment="1" applyProtection="1">
      <alignment horizontal="center" vertical="center"/>
      <protection/>
    </xf>
    <xf numFmtId="197" fontId="3" fillId="0" borderId="12" xfId="0" applyNumberFormat="1" applyFont="1" applyFill="1" applyBorder="1" applyAlignment="1" applyProtection="1">
      <alignment horizontal="center" vertical="center"/>
      <protection/>
    </xf>
    <xf numFmtId="197" fontId="3" fillId="0" borderId="32" xfId="0" applyNumberFormat="1" applyFont="1" applyFill="1" applyBorder="1" applyAlignment="1" applyProtection="1">
      <alignment horizontal="center" vertical="center"/>
      <protection/>
    </xf>
    <xf numFmtId="197" fontId="3" fillId="0" borderId="11" xfId="0" applyNumberFormat="1" applyFont="1" applyFill="1" applyBorder="1" applyAlignment="1" applyProtection="1">
      <alignment horizontal="center" vertical="center"/>
      <protection/>
    </xf>
    <xf numFmtId="196" fontId="5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>
      <alignment horizontal="center" vertical="center" wrapText="1"/>
    </xf>
    <xf numFmtId="199" fontId="3" fillId="0" borderId="12" xfId="0" applyNumberFormat="1" applyFont="1" applyFill="1" applyBorder="1" applyAlignment="1" applyProtection="1">
      <alignment horizontal="center" vertical="center"/>
      <protection/>
    </xf>
    <xf numFmtId="197" fontId="14" fillId="0" borderId="32" xfId="0" applyNumberFormat="1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199" fontId="3" fillId="0" borderId="32" xfId="0" applyNumberFormat="1" applyFont="1" applyFill="1" applyBorder="1" applyAlignment="1" applyProtection="1">
      <alignment horizontal="center" vertical="center"/>
      <protection/>
    </xf>
    <xf numFmtId="0" fontId="3" fillId="0" borderId="56" xfId="0" applyFont="1" applyFill="1" applyBorder="1" applyAlignment="1">
      <alignment horizontal="center" vertical="center" wrapText="1"/>
    </xf>
    <xf numFmtId="0" fontId="3" fillId="0" borderId="107" xfId="0" applyFont="1" applyFill="1" applyBorder="1" applyAlignment="1">
      <alignment horizontal="center" vertical="center" wrapText="1"/>
    </xf>
    <xf numFmtId="0" fontId="3" fillId="0" borderId="108" xfId="0" applyFont="1" applyFill="1" applyBorder="1" applyAlignment="1">
      <alignment horizontal="center" vertical="center" wrapText="1"/>
    </xf>
    <xf numFmtId="0" fontId="3" fillId="0" borderId="109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196" fontId="3" fillId="0" borderId="0" xfId="0" applyNumberFormat="1" applyFont="1" applyFill="1" applyBorder="1" applyAlignment="1" applyProtection="1">
      <alignment vertical="center"/>
      <protection/>
    </xf>
    <xf numFmtId="196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39" xfId="0" applyNumberFormat="1" applyFont="1" applyFill="1" applyBorder="1" applyAlignment="1">
      <alignment horizontal="center" vertical="center"/>
    </xf>
    <xf numFmtId="49" fontId="3" fillId="0" borderId="39" xfId="0" applyNumberFormat="1" applyFont="1" applyFill="1" applyBorder="1" applyAlignment="1">
      <alignment horizontal="center" vertical="center"/>
    </xf>
    <xf numFmtId="0" fontId="3" fillId="0" borderId="79" xfId="0" applyNumberFormat="1" applyFont="1" applyFill="1" applyBorder="1" applyAlignment="1" applyProtection="1">
      <alignment horizontal="center" vertical="center"/>
      <protection/>
    </xf>
    <xf numFmtId="1" fontId="3" fillId="0" borderId="39" xfId="0" applyNumberFormat="1" applyFont="1" applyFill="1" applyBorder="1" applyAlignment="1">
      <alignment horizontal="center" vertical="center"/>
    </xf>
    <xf numFmtId="1" fontId="3" fillId="0" borderId="79" xfId="0" applyNumberFormat="1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 wrapText="1"/>
    </xf>
    <xf numFmtId="197" fontId="3" fillId="0" borderId="79" xfId="0" applyNumberFormat="1" applyFont="1" applyFill="1" applyBorder="1" applyAlignment="1" applyProtection="1">
      <alignment horizontal="center" vertical="center"/>
      <protection/>
    </xf>
    <xf numFmtId="198" fontId="3" fillId="0" borderId="110" xfId="0" applyNumberFormat="1" applyFont="1" applyFill="1" applyBorder="1" applyAlignment="1" applyProtection="1">
      <alignment horizontal="center" vertical="center"/>
      <protection/>
    </xf>
    <xf numFmtId="49" fontId="79" fillId="0" borderId="20" xfId="0" applyNumberFormat="1" applyFont="1" applyFill="1" applyBorder="1" applyAlignment="1">
      <alignment horizontal="center" vertical="center" wrapText="1"/>
    </xf>
    <xf numFmtId="0" fontId="79" fillId="0" borderId="38" xfId="0" applyNumberFormat="1" applyFont="1" applyFill="1" applyBorder="1" applyAlignment="1">
      <alignment horizontal="center" vertical="center"/>
    </xf>
    <xf numFmtId="49" fontId="79" fillId="0" borderId="38" xfId="0" applyNumberFormat="1" applyFont="1" applyFill="1" applyBorder="1" applyAlignment="1">
      <alignment horizontal="center" vertical="center"/>
    </xf>
    <xf numFmtId="0" fontId="79" fillId="0" borderId="79" xfId="0" applyNumberFormat="1" applyFont="1" applyFill="1" applyBorder="1" applyAlignment="1" applyProtection="1">
      <alignment horizontal="center" vertical="center"/>
      <protection/>
    </xf>
    <xf numFmtId="198" fontId="79" fillId="0" borderId="19" xfId="0" applyNumberFormat="1" applyFont="1" applyFill="1" applyBorder="1" applyAlignment="1" applyProtection="1">
      <alignment horizontal="center" vertical="center"/>
      <protection/>
    </xf>
    <xf numFmtId="1" fontId="79" fillId="0" borderId="39" xfId="0" applyNumberFormat="1" applyFont="1" applyFill="1" applyBorder="1" applyAlignment="1">
      <alignment horizontal="center" vertical="center"/>
    </xf>
    <xf numFmtId="0" fontId="79" fillId="0" borderId="39" xfId="0" applyNumberFormat="1" applyFont="1" applyFill="1" applyBorder="1" applyAlignment="1">
      <alignment horizontal="center" vertical="center"/>
    </xf>
    <xf numFmtId="1" fontId="79" fillId="0" borderId="79" xfId="0" applyNumberFormat="1" applyFont="1" applyFill="1" applyBorder="1" applyAlignment="1">
      <alignment horizontal="center" vertical="center"/>
    </xf>
    <xf numFmtId="0" fontId="79" fillId="0" borderId="56" xfId="0" applyFont="1" applyFill="1" applyBorder="1" applyAlignment="1">
      <alignment horizontal="center" vertical="center" wrapText="1"/>
    </xf>
    <xf numFmtId="0" fontId="84" fillId="0" borderId="107" xfId="0" applyFont="1" applyFill="1" applyBorder="1" applyAlignment="1">
      <alignment horizontal="center" vertical="center" wrapText="1"/>
    </xf>
    <xf numFmtId="0" fontId="84" fillId="0" borderId="108" xfId="0" applyFont="1" applyFill="1" applyBorder="1" applyAlignment="1">
      <alignment horizontal="center" vertical="center" wrapText="1"/>
    </xf>
    <xf numFmtId="0" fontId="84" fillId="0" borderId="109" xfId="0" applyFont="1" applyFill="1" applyBorder="1" applyAlignment="1">
      <alignment horizontal="center" vertical="center" wrapText="1"/>
    </xf>
    <xf numFmtId="0" fontId="84" fillId="0" borderId="22" xfId="0" applyFont="1" applyFill="1" applyBorder="1" applyAlignment="1">
      <alignment horizontal="center" vertical="center" wrapText="1"/>
    </xf>
    <xf numFmtId="196" fontId="84" fillId="0" borderId="0" xfId="0" applyNumberFormat="1" applyFont="1" applyFill="1" applyBorder="1" applyAlignment="1" applyProtection="1">
      <alignment vertical="center"/>
      <protection/>
    </xf>
    <xf numFmtId="196" fontId="84" fillId="0" borderId="0" xfId="0" applyNumberFormat="1" applyFont="1" applyFill="1" applyBorder="1" applyAlignment="1" applyProtection="1">
      <alignment horizontal="center" vertical="center"/>
      <protection/>
    </xf>
    <xf numFmtId="0" fontId="79" fillId="0" borderId="111" xfId="0" applyNumberFormat="1" applyFont="1" applyFill="1" applyBorder="1" applyAlignment="1" applyProtection="1">
      <alignment horizontal="center" vertical="center"/>
      <protection/>
    </xf>
    <xf numFmtId="1" fontId="79" fillId="0" borderId="0" xfId="0" applyNumberFormat="1" applyFont="1" applyFill="1" applyBorder="1" applyAlignment="1">
      <alignment horizontal="center" vertical="center"/>
    </xf>
    <xf numFmtId="0" fontId="79" fillId="0" borderId="22" xfId="0" applyNumberFormat="1" applyFont="1" applyFill="1" applyBorder="1" applyAlignment="1">
      <alignment horizontal="center" vertical="center"/>
    </xf>
    <xf numFmtId="49" fontId="79" fillId="0" borderId="22" xfId="0" applyNumberFormat="1" applyFont="1" applyFill="1" applyBorder="1" applyAlignment="1">
      <alignment horizontal="center" vertical="center"/>
    </xf>
    <xf numFmtId="49" fontId="79" fillId="0" borderId="10" xfId="0" applyNumberFormat="1" applyFont="1" applyFill="1" applyBorder="1" applyAlignment="1">
      <alignment horizontal="center" vertical="center" wrapText="1"/>
    </xf>
    <xf numFmtId="0" fontId="79" fillId="0" borderId="112" xfId="0" applyNumberFormat="1" applyFont="1" applyFill="1" applyBorder="1" applyAlignment="1" applyProtection="1">
      <alignment horizontal="center" vertical="center"/>
      <protection/>
    </xf>
    <xf numFmtId="0" fontId="79" fillId="0" borderId="113" xfId="0" applyFont="1" applyFill="1" applyBorder="1" applyAlignment="1">
      <alignment horizontal="center" vertical="center"/>
    </xf>
    <xf numFmtId="0" fontId="79" fillId="0" borderId="42" xfId="0" applyNumberFormat="1" applyFont="1" applyFill="1" applyBorder="1" applyAlignment="1">
      <alignment horizontal="center" vertical="center" wrapText="1"/>
    </xf>
    <xf numFmtId="0" fontId="84" fillId="0" borderId="114" xfId="0" applyNumberFormat="1" applyFont="1" applyFill="1" applyBorder="1" applyAlignment="1">
      <alignment horizontal="center" vertical="center" wrapText="1"/>
    </xf>
    <xf numFmtId="0" fontId="84" fillId="0" borderId="113" xfId="0" applyNumberFormat="1" applyFont="1" applyFill="1" applyBorder="1" applyAlignment="1">
      <alignment horizontal="center" vertical="center" wrapText="1"/>
    </xf>
    <xf numFmtId="0" fontId="84" fillId="0" borderId="79" xfId="0" applyNumberFormat="1" applyFont="1" applyFill="1" applyBorder="1" applyAlignment="1">
      <alignment horizontal="center" vertical="center" wrapText="1"/>
    </xf>
    <xf numFmtId="0" fontId="84" fillId="0" borderId="22" xfId="0" applyNumberFormat="1" applyFont="1" applyFill="1" applyBorder="1" applyAlignment="1">
      <alignment horizontal="center" vertical="center" wrapText="1"/>
    </xf>
    <xf numFmtId="196" fontId="80" fillId="0" borderId="0" xfId="0" applyNumberFormat="1" applyFont="1" applyFill="1" applyBorder="1" applyAlignment="1" applyProtection="1">
      <alignment horizontal="center" vertical="center"/>
      <protection/>
    </xf>
    <xf numFmtId="0" fontId="79" fillId="0" borderId="115" xfId="0" applyNumberFormat="1" applyFont="1" applyFill="1" applyBorder="1" applyAlignment="1" applyProtection="1">
      <alignment horizontal="center" vertical="center"/>
      <protection/>
    </xf>
    <xf numFmtId="198" fontId="79" fillId="0" borderId="110" xfId="0" applyNumberFormat="1" applyFont="1" applyFill="1" applyBorder="1" applyAlignment="1" applyProtection="1">
      <alignment horizontal="center" vertical="center"/>
      <protection/>
    </xf>
    <xf numFmtId="196" fontId="79" fillId="0" borderId="22" xfId="0" applyNumberFormat="1" applyFont="1" applyFill="1" applyBorder="1" applyAlignment="1" applyProtection="1">
      <alignment vertical="center"/>
      <protection/>
    </xf>
    <xf numFmtId="0" fontId="79" fillId="0" borderId="50" xfId="0" applyNumberFormat="1" applyFont="1" applyFill="1" applyBorder="1" applyAlignment="1" applyProtection="1">
      <alignment horizontal="center" vertical="center"/>
      <protection/>
    </xf>
    <xf numFmtId="196" fontId="3" fillId="0" borderId="22" xfId="0" applyNumberFormat="1" applyFont="1" applyFill="1" applyBorder="1" applyAlignment="1" applyProtection="1">
      <alignment vertical="center"/>
      <protection/>
    </xf>
    <xf numFmtId="0" fontId="3" fillId="0" borderId="50" xfId="0" applyNumberFormat="1" applyFont="1" applyFill="1" applyBorder="1" applyAlignment="1" applyProtection="1">
      <alignment horizontal="center" vertical="center"/>
      <protection/>
    </xf>
    <xf numFmtId="0" fontId="3" fillId="0" borderId="113" xfId="0" applyFont="1" applyFill="1" applyBorder="1" applyAlignment="1">
      <alignment horizontal="center" vertical="center"/>
    </xf>
    <xf numFmtId="0" fontId="3" fillId="0" borderId="42" xfId="0" applyNumberFormat="1" applyFont="1" applyFill="1" applyBorder="1" applyAlignment="1">
      <alignment horizontal="center" vertical="center" wrapText="1"/>
    </xf>
    <xf numFmtId="0" fontId="3" fillId="0" borderId="114" xfId="0" applyNumberFormat="1" applyFont="1" applyFill="1" applyBorder="1" applyAlignment="1">
      <alignment horizontal="center" vertical="center" wrapText="1"/>
    </xf>
    <xf numFmtId="0" fontId="3" fillId="0" borderId="113" xfId="0" applyNumberFormat="1" applyFont="1" applyFill="1" applyBorder="1" applyAlignment="1">
      <alignment horizontal="center" vertical="center" wrapText="1"/>
    </xf>
    <xf numFmtId="0" fontId="3" fillId="0" borderId="79" xfId="0" applyNumberFormat="1" applyFont="1" applyFill="1" applyBorder="1" applyAlignment="1">
      <alignment horizontal="center" vertical="center" wrapText="1"/>
    </xf>
    <xf numFmtId="0" fontId="3" fillId="0" borderId="22" xfId="0" applyNumberFormat="1" applyFont="1" applyFill="1" applyBorder="1" applyAlignment="1">
      <alignment horizontal="center" vertical="center" wrapText="1"/>
    </xf>
    <xf numFmtId="196" fontId="2" fillId="0" borderId="0" xfId="0" applyNumberFormat="1" applyFont="1" applyFill="1" applyBorder="1" applyAlignment="1" applyProtection="1">
      <alignment vertical="center"/>
      <protection/>
    </xf>
    <xf numFmtId="196" fontId="2" fillId="0" borderId="0" xfId="0" applyNumberFormat="1" applyFont="1" applyFill="1" applyBorder="1" applyAlignment="1" applyProtection="1">
      <alignment horizontal="center" vertical="center"/>
      <protection/>
    </xf>
    <xf numFmtId="49" fontId="3" fillId="0" borderId="116" xfId="0" applyNumberFormat="1" applyFont="1" applyFill="1" applyBorder="1" applyAlignment="1">
      <alignment horizontal="center" vertical="center"/>
    </xf>
    <xf numFmtId="1" fontId="3" fillId="0" borderId="79" xfId="0" applyNumberFormat="1" applyFont="1" applyFill="1" applyBorder="1" applyAlignment="1">
      <alignment horizontal="center" vertical="center" wrapText="1"/>
    </xf>
    <xf numFmtId="49" fontId="3" fillId="0" borderId="38" xfId="0" applyNumberFormat="1" applyFont="1" applyFill="1" applyBorder="1" applyAlignment="1">
      <alignment horizontal="center" vertical="center"/>
    </xf>
    <xf numFmtId="0" fontId="3" fillId="0" borderId="90" xfId="0" applyNumberFormat="1" applyFont="1" applyFill="1" applyBorder="1" applyAlignment="1" applyProtection="1">
      <alignment horizontal="center" vertical="center"/>
      <protection/>
    </xf>
    <xf numFmtId="0" fontId="3" fillId="0" borderId="117" xfId="0" applyFont="1" applyFill="1" applyBorder="1" applyAlignment="1">
      <alignment horizontal="center" vertical="center"/>
    </xf>
    <xf numFmtId="1" fontId="3" fillId="0" borderId="38" xfId="0" applyNumberFormat="1" applyFont="1" applyFill="1" applyBorder="1" applyAlignment="1">
      <alignment horizontal="center" vertical="center"/>
    </xf>
    <xf numFmtId="0" fontId="3" fillId="0" borderId="38" xfId="0" applyNumberFormat="1" applyFont="1" applyFill="1" applyBorder="1" applyAlignment="1">
      <alignment horizontal="center" vertical="center"/>
    </xf>
    <xf numFmtId="1" fontId="3" fillId="0" borderId="90" xfId="0" applyNumberFormat="1" applyFont="1" applyFill="1" applyBorder="1" applyAlignment="1">
      <alignment horizontal="center" vertical="center" wrapText="1"/>
    </xf>
    <xf numFmtId="0" fontId="3" fillId="0" borderId="37" xfId="0" applyNumberFormat="1" applyFont="1" applyFill="1" applyBorder="1" applyAlignment="1">
      <alignment horizontal="center" vertical="center" wrapText="1"/>
    </xf>
    <xf numFmtId="0" fontId="3" fillId="0" borderId="118" xfId="0" applyNumberFormat="1" applyFont="1" applyFill="1" applyBorder="1" applyAlignment="1">
      <alignment horizontal="center" vertical="center" wrapText="1"/>
    </xf>
    <xf numFmtId="0" fontId="3" fillId="0" borderId="117" xfId="0" applyNumberFormat="1" applyFont="1" applyFill="1" applyBorder="1" applyAlignment="1">
      <alignment horizontal="center" vertical="center" wrapText="1"/>
    </xf>
    <xf numFmtId="0" fontId="3" fillId="0" borderId="90" xfId="0" applyNumberFormat="1" applyFont="1" applyFill="1" applyBorder="1" applyAlignment="1">
      <alignment horizontal="center" vertical="center" wrapText="1"/>
    </xf>
    <xf numFmtId="198" fontId="3" fillId="0" borderId="119" xfId="0" applyNumberFormat="1" applyFont="1" applyFill="1" applyBorder="1" applyAlignment="1" applyProtection="1">
      <alignment horizontal="center" vertical="center"/>
      <protection/>
    </xf>
    <xf numFmtId="198" fontId="3" fillId="0" borderId="120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0" fontId="3" fillId="0" borderId="23" xfId="0" applyNumberFormat="1" applyFont="1" applyFill="1" applyBorder="1" applyAlignment="1" applyProtection="1">
      <alignment horizontal="center" vertical="center"/>
      <protection/>
    </xf>
    <xf numFmtId="0" fontId="3" fillId="0" borderId="25" xfId="0" applyFont="1" applyFill="1" applyBorder="1" applyAlignment="1">
      <alignment horizontal="center" vertical="center"/>
    </xf>
    <xf numFmtId="1" fontId="3" fillId="0" borderId="22" xfId="0" applyNumberFormat="1" applyFont="1" applyFill="1" applyBorder="1" applyAlignment="1">
      <alignment horizontal="center" vertical="center"/>
    </xf>
    <xf numFmtId="1" fontId="3" fillId="0" borderId="23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23" xfId="0" applyNumberFormat="1" applyFont="1" applyFill="1" applyBorder="1" applyAlignment="1">
      <alignment horizontal="center" vertical="center" wrapText="1"/>
    </xf>
    <xf numFmtId="198" fontId="3" fillId="0" borderId="24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200" fontId="3" fillId="0" borderId="22" xfId="0" applyNumberFormat="1" applyFont="1" applyFill="1" applyBorder="1" applyAlignment="1" applyProtection="1">
      <alignment vertical="center"/>
      <protection/>
    </xf>
    <xf numFmtId="0" fontId="3" fillId="0" borderId="23" xfId="0" applyFont="1" applyFill="1" applyBorder="1" applyAlignment="1">
      <alignment horizontal="center" vertical="center"/>
    </xf>
    <xf numFmtId="198" fontId="3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25" xfId="0" applyFont="1" applyFill="1" applyBorder="1" applyAlignment="1">
      <alignment horizontal="center" vertical="center" wrapText="1"/>
    </xf>
    <xf numFmtId="0" fontId="3" fillId="0" borderId="121" xfId="0" applyFont="1" applyFill="1" applyBorder="1" applyAlignment="1">
      <alignment horizontal="center" vertical="center" wrapText="1"/>
    </xf>
    <xf numFmtId="0" fontId="3" fillId="0" borderId="122" xfId="0" applyFont="1" applyFill="1" applyBorder="1" applyAlignment="1">
      <alignment horizontal="center" vertical="center" wrapText="1"/>
    </xf>
    <xf numFmtId="0" fontId="3" fillId="0" borderId="123" xfId="0" applyFont="1" applyFill="1" applyBorder="1" applyAlignment="1">
      <alignment horizontal="center" vertical="center" wrapText="1"/>
    </xf>
    <xf numFmtId="0" fontId="3" fillId="0" borderId="124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196" fontId="3" fillId="0" borderId="0" xfId="0" applyNumberFormat="1" applyFont="1" applyFill="1" applyBorder="1" applyAlignment="1" applyProtection="1">
      <alignment horizontal="right" vertical="center"/>
      <protection/>
    </xf>
    <xf numFmtId="202" fontId="3" fillId="0" borderId="0" xfId="0" applyNumberFormat="1" applyFont="1" applyFill="1" applyBorder="1" applyAlignment="1" applyProtection="1">
      <alignment vertical="center"/>
      <protection/>
    </xf>
    <xf numFmtId="200" fontId="3" fillId="0" borderId="12" xfId="0" applyNumberFormat="1" applyFont="1" applyFill="1" applyBorder="1" applyAlignment="1" applyProtection="1">
      <alignment vertical="center"/>
      <protection/>
    </xf>
    <xf numFmtId="0" fontId="3" fillId="0" borderId="3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32" xfId="0" applyNumberFormat="1" applyFont="1" applyFill="1" applyBorder="1" applyAlignment="1">
      <alignment horizontal="center" vertical="center" wrapText="1"/>
    </xf>
    <xf numFmtId="0" fontId="3" fillId="0" borderId="78" xfId="0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 wrapText="1"/>
    </xf>
    <xf numFmtId="196" fontId="3" fillId="0" borderId="32" xfId="0" applyNumberFormat="1" applyFont="1" applyFill="1" applyBorder="1" applyAlignment="1" applyProtection="1">
      <alignment horizontal="center" vertical="center" wrapText="1"/>
      <protection/>
    </xf>
    <xf numFmtId="0" fontId="3" fillId="0" borderId="32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79" fillId="0" borderId="22" xfId="0" applyFont="1" applyFill="1" applyBorder="1" applyAlignment="1">
      <alignment horizontal="center" vertical="center" wrapText="1"/>
    </xf>
    <xf numFmtId="0" fontId="79" fillId="0" borderId="23" xfId="0" applyFont="1" applyFill="1" applyBorder="1" applyAlignment="1">
      <alignment horizontal="center" vertical="center" wrapText="1"/>
    </xf>
    <xf numFmtId="198" fontId="79" fillId="0" borderId="24" xfId="0" applyNumberFormat="1" applyFont="1" applyFill="1" applyBorder="1" applyAlignment="1">
      <alignment horizontal="center" vertical="center" wrapText="1"/>
    </xf>
    <xf numFmtId="0" fontId="79" fillId="0" borderId="25" xfId="0" applyFont="1" applyFill="1" applyBorder="1" applyAlignment="1">
      <alignment horizontal="center" vertical="center"/>
    </xf>
    <xf numFmtId="0" fontId="79" fillId="0" borderId="22" xfId="0" applyFont="1" applyFill="1" applyBorder="1" applyAlignment="1">
      <alignment horizontal="center" vertical="center"/>
    </xf>
    <xf numFmtId="1" fontId="79" fillId="0" borderId="22" xfId="0" applyNumberFormat="1" applyFont="1" applyFill="1" applyBorder="1" applyAlignment="1">
      <alignment horizontal="center" vertical="center"/>
    </xf>
    <xf numFmtId="1" fontId="79" fillId="0" borderId="23" xfId="0" applyNumberFormat="1" applyFont="1" applyFill="1" applyBorder="1" applyAlignment="1">
      <alignment horizontal="center" vertical="center" wrapText="1"/>
    </xf>
    <xf numFmtId="0" fontId="79" fillId="0" borderId="10" xfId="0" applyFont="1" applyFill="1" applyBorder="1" applyAlignment="1">
      <alignment horizontal="center" vertical="center" wrapText="1"/>
    </xf>
    <xf numFmtId="0" fontId="85" fillId="0" borderId="12" xfId="0" applyFont="1" applyFill="1" applyBorder="1" applyAlignment="1">
      <alignment horizontal="center" vertical="center" wrapText="1"/>
    </xf>
    <xf numFmtId="0" fontId="85" fillId="0" borderId="32" xfId="0" applyFont="1" applyFill="1" applyBorder="1" applyAlignment="1">
      <alignment horizontal="center" vertical="center" wrapText="1"/>
    </xf>
    <xf numFmtId="0" fontId="85" fillId="0" borderId="22" xfId="0" applyFont="1" applyFill="1" applyBorder="1" applyAlignment="1">
      <alignment horizontal="center" vertical="center" wrapText="1"/>
    </xf>
    <xf numFmtId="196" fontId="79" fillId="0" borderId="0" xfId="0" applyNumberFormat="1" applyFont="1" applyFill="1" applyBorder="1" applyAlignment="1" applyProtection="1">
      <alignment vertical="center"/>
      <protection/>
    </xf>
    <xf numFmtId="49" fontId="79" fillId="0" borderId="25" xfId="0" applyNumberFormat="1" applyFont="1" applyFill="1" applyBorder="1" applyAlignment="1">
      <alignment horizontal="center" vertical="center"/>
    </xf>
    <xf numFmtId="49" fontId="79" fillId="0" borderId="41" xfId="0" applyNumberFormat="1" applyFont="1" applyFill="1" applyBorder="1" applyAlignment="1">
      <alignment horizontal="left" vertical="center" wrapText="1"/>
    </xf>
    <xf numFmtId="49" fontId="82" fillId="0" borderId="41" xfId="0" applyNumberFormat="1" applyFont="1" applyFill="1" applyBorder="1" applyAlignment="1">
      <alignment horizontal="left" vertical="center" wrapText="1"/>
    </xf>
    <xf numFmtId="49" fontId="3" fillId="0" borderId="33" xfId="0" applyNumberFormat="1" applyFont="1" applyFill="1" applyBorder="1" applyAlignment="1">
      <alignment horizontal="left" vertical="center" wrapText="1"/>
    </xf>
    <xf numFmtId="49" fontId="3" fillId="0" borderId="25" xfId="0" applyNumberFormat="1" applyFont="1" applyFill="1" applyBorder="1" applyAlignment="1">
      <alignment horizontal="center" vertical="center"/>
    </xf>
    <xf numFmtId="0" fontId="3" fillId="0" borderId="22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1" fontId="3" fillId="0" borderId="23" xfId="0" applyNumberFormat="1" applyFont="1" applyFill="1" applyBorder="1" applyAlignment="1">
      <alignment horizontal="center" vertical="center" wrapText="1"/>
    </xf>
    <xf numFmtId="49" fontId="14" fillId="0" borderId="41" xfId="0" applyNumberFormat="1" applyFont="1" applyFill="1" applyBorder="1" applyAlignment="1">
      <alignment horizontal="left" vertical="center" wrapText="1"/>
    </xf>
    <xf numFmtId="49" fontId="3" fillId="0" borderId="40" xfId="0" applyNumberFormat="1" applyFont="1" applyFill="1" applyBorder="1" applyAlignment="1">
      <alignment horizontal="center" vertical="center"/>
    </xf>
    <xf numFmtId="49" fontId="3" fillId="0" borderId="36" xfId="0" applyNumberFormat="1" applyFont="1" applyFill="1" applyBorder="1" applyAlignment="1">
      <alignment horizontal="center" vertical="center"/>
    </xf>
    <xf numFmtId="49" fontId="3" fillId="0" borderId="34" xfId="0" applyNumberFormat="1" applyFont="1" applyFill="1" applyBorder="1" applyAlignment="1">
      <alignment horizontal="center" vertical="center"/>
    </xf>
    <xf numFmtId="198" fontId="3" fillId="0" borderId="125" xfId="0" applyNumberFormat="1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 wrapText="1"/>
    </xf>
    <xf numFmtId="1" fontId="3" fillId="0" borderId="36" xfId="0" applyNumberFormat="1" applyFont="1" applyFill="1" applyBorder="1" applyAlignment="1">
      <alignment horizontal="center" vertical="center" wrapText="1"/>
    </xf>
    <xf numFmtId="1" fontId="3" fillId="0" borderId="36" xfId="0" applyNumberFormat="1" applyFont="1" applyFill="1" applyBorder="1" applyAlignment="1">
      <alignment horizontal="center" vertical="center"/>
    </xf>
    <xf numFmtId="0" fontId="3" fillId="0" borderId="36" xfId="0" applyNumberFormat="1" applyFont="1" applyFill="1" applyBorder="1" applyAlignment="1">
      <alignment horizontal="center" vertical="center"/>
    </xf>
    <xf numFmtId="1" fontId="3" fillId="0" borderId="34" xfId="0" applyNumberFormat="1" applyFont="1" applyFill="1" applyBorder="1" applyAlignment="1">
      <alignment horizontal="center" vertical="center" wrapText="1"/>
    </xf>
    <xf numFmtId="0" fontId="3" fillId="0" borderId="35" xfId="0" applyNumberFormat="1" applyFont="1" applyFill="1" applyBorder="1" applyAlignment="1">
      <alignment horizontal="center" vertical="center" wrapText="1"/>
    </xf>
    <xf numFmtId="0" fontId="3" fillId="0" borderId="36" xfId="0" applyNumberFormat="1" applyFont="1" applyFill="1" applyBorder="1" applyAlignment="1">
      <alignment horizontal="center" vertical="center" wrapText="1"/>
    </xf>
    <xf numFmtId="0" fontId="3" fillId="0" borderId="34" xfId="0" applyNumberFormat="1" applyFont="1" applyFill="1" applyBorder="1" applyAlignment="1">
      <alignment horizontal="center" vertical="center" wrapText="1"/>
    </xf>
    <xf numFmtId="49" fontId="3" fillId="0" borderId="41" xfId="0" applyNumberFormat="1" applyFont="1" applyFill="1" applyBorder="1" applyAlignment="1">
      <alignment horizontal="left" vertical="center" wrapText="1"/>
    </xf>
    <xf numFmtId="197" fontId="83" fillId="0" borderId="25" xfId="0" applyNumberFormat="1" applyFont="1" applyFill="1" applyBorder="1" applyAlignment="1" applyProtection="1">
      <alignment horizontal="center" vertical="center"/>
      <protection/>
    </xf>
    <xf numFmtId="0" fontId="3" fillId="0" borderId="51" xfId="0" applyNumberFormat="1" applyFont="1" applyFill="1" applyBorder="1" applyAlignment="1">
      <alignment horizontal="center" vertical="center"/>
    </xf>
    <xf numFmtId="49" fontId="3" fillId="0" borderId="52" xfId="0" applyNumberFormat="1" applyFont="1" applyFill="1" applyBorder="1" applyAlignment="1">
      <alignment horizontal="center" vertical="center"/>
    </xf>
    <xf numFmtId="0" fontId="3" fillId="0" borderId="53" xfId="0" applyNumberFormat="1" applyFont="1" applyFill="1" applyBorder="1" applyAlignment="1" applyProtection="1">
      <alignment horizontal="center" vertical="center"/>
      <protection/>
    </xf>
    <xf numFmtId="198" fontId="3" fillId="0" borderId="61" xfId="0" applyNumberFormat="1" applyFont="1" applyFill="1" applyBorder="1" applyAlignment="1">
      <alignment horizontal="center" vertical="center"/>
    </xf>
    <xf numFmtId="198" fontId="3" fillId="0" borderId="54" xfId="0" applyNumberFormat="1" applyFont="1" applyFill="1" applyBorder="1" applyAlignment="1">
      <alignment horizontal="center" vertical="center"/>
    </xf>
    <xf numFmtId="198" fontId="3" fillId="0" borderId="53" xfId="0" applyNumberFormat="1" applyFont="1" applyFill="1" applyBorder="1" applyAlignment="1">
      <alignment horizontal="center" vertical="center"/>
    </xf>
    <xf numFmtId="196" fontId="3" fillId="0" borderId="74" xfId="0" applyNumberFormat="1" applyFont="1" applyFill="1" applyBorder="1" applyAlignment="1" applyProtection="1">
      <alignment horizontal="center" vertical="center"/>
      <protection/>
    </xf>
    <xf numFmtId="49" fontId="3" fillId="0" borderId="113" xfId="0" applyNumberFormat="1" applyFont="1" applyFill="1" applyBorder="1" applyAlignment="1">
      <alignment horizontal="center" vertical="center"/>
    </xf>
    <xf numFmtId="0" fontId="3" fillId="0" borderId="113" xfId="0" applyFont="1" applyFill="1" applyBorder="1" applyAlignment="1">
      <alignment horizontal="center" vertical="center" wrapText="1"/>
    </xf>
    <xf numFmtId="49" fontId="79" fillId="0" borderId="113" xfId="0" applyNumberFormat="1" applyFont="1" applyFill="1" applyBorder="1" applyAlignment="1">
      <alignment horizontal="center" vertical="center"/>
    </xf>
    <xf numFmtId="49" fontId="79" fillId="0" borderId="111" xfId="0" applyNumberFormat="1" applyFont="1" applyFill="1" applyBorder="1" applyAlignment="1">
      <alignment horizontal="center" vertical="center"/>
    </xf>
    <xf numFmtId="49" fontId="79" fillId="0" borderId="112" xfId="0" applyNumberFormat="1" applyFont="1" applyFill="1" applyBorder="1" applyAlignment="1">
      <alignment horizontal="center" vertical="center"/>
    </xf>
    <xf numFmtId="49" fontId="79" fillId="0" borderId="115" xfId="0" applyNumberFormat="1" applyFont="1" applyFill="1" applyBorder="1" applyAlignment="1">
      <alignment horizontal="center" vertical="center"/>
    </xf>
    <xf numFmtId="0" fontId="79" fillId="0" borderId="50" xfId="0" applyNumberFormat="1" applyFont="1" applyFill="1" applyBorder="1" applyAlignment="1">
      <alignment horizontal="center" vertical="center"/>
    </xf>
    <xf numFmtId="0" fontId="3" fillId="0" borderId="50" xfId="0" applyNumberFormat="1" applyFont="1" applyFill="1" applyBorder="1" applyAlignment="1">
      <alignment horizontal="center" vertical="center"/>
    </xf>
    <xf numFmtId="0" fontId="3" fillId="0" borderId="113" xfId="0" applyNumberFormat="1" applyFont="1" applyFill="1" applyBorder="1" applyAlignment="1">
      <alignment horizontal="center" vertical="center"/>
    </xf>
    <xf numFmtId="0" fontId="3" fillId="0" borderId="117" xfId="0" applyNumberFormat="1" applyFont="1" applyFill="1" applyBorder="1" applyAlignment="1">
      <alignment horizontal="center" vertical="center"/>
    </xf>
    <xf numFmtId="49" fontId="3" fillId="0" borderId="117" xfId="0" applyNumberFormat="1" applyFont="1" applyFill="1" applyBorder="1" applyAlignment="1">
      <alignment horizontal="center" vertical="center"/>
    </xf>
    <xf numFmtId="196" fontId="3" fillId="0" borderId="11" xfId="0" applyNumberFormat="1" applyFont="1" applyFill="1" applyBorder="1" applyAlignment="1" applyProtection="1">
      <alignment vertical="center"/>
      <protection/>
    </xf>
    <xf numFmtId="49" fontId="3" fillId="0" borderId="26" xfId="0" applyNumberFormat="1" applyFont="1" applyFill="1" applyBorder="1" applyAlignment="1">
      <alignment horizontal="center" vertical="center" wrapText="1"/>
    </xf>
    <xf numFmtId="49" fontId="79" fillId="0" borderId="28" xfId="0" applyNumberFormat="1" applyFont="1" applyFill="1" applyBorder="1" applyAlignment="1">
      <alignment horizontal="left" vertical="center" wrapText="1"/>
    </xf>
    <xf numFmtId="49" fontId="79" fillId="0" borderId="126" xfId="0" applyNumberFormat="1" applyFont="1" applyFill="1" applyBorder="1" applyAlignment="1">
      <alignment horizontal="left" vertical="center" wrapText="1"/>
    </xf>
    <xf numFmtId="49" fontId="14" fillId="0" borderId="126" xfId="0" applyNumberFormat="1" applyFont="1" applyFill="1" applyBorder="1" applyAlignment="1">
      <alignment horizontal="left" vertical="center" wrapText="1"/>
    </xf>
    <xf numFmtId="49" fontId="3" fillId="0" borderId="126" xfId="0" applyNumberFormat="1" applyFont="1" applyFill="1" applyBorder="1" applyAlignment="1">
      <alignment horizontal="left" vertical="center" wrapText="1"/>
    </xf>
    <xf numFmtId="49" fontId="3" fillId="0" borderId="97" xfId="0" applyNumberFormat="1" applyFont="1" applyFill="1" applyBorder="1" applyAlignment="1">
      <alignment horizontal="left" vertical="center" wrapText="1"/>
    </xf>
    <xf numFmtId="49" fontId="3" fillId="0" borderId="43" xfId="0" applyNumberFormat="1" applyFont="1" applyFill="1" applyBorder="1" applyAlignment="1">
      <alignment horizontal="left" vertical="center" wrapText="1"/>
    </xf>
    <xf numFmtId="49" fontId="82" fillId="0" borderId="98" xfId="0" applyNumberFormat="1" applyFont="1" applyFill="1" applyBorder="1" applyAlignment="1">
      <alignment horizontal="left" vertical="center" wrapText="1"/>
    </xf>
    <xf numFmtId="49" fontId="79" fillId="0" borderId="97" xfId="0" applyNumberFormat="1" applyFont="1" applyFill="1" applyBorder="1" applyAlignment="1">
      <alignment horizontal="left" vertical="center" wrapText="1"/>
    </xf>
    <xf numFmtId="49" fontId="82" fillId="0" borderId="126" xfId="0" applyNumberFormat="1" applyFont="1" applyFill="1" applyBorder="1" applyAlignment="1">
      <alignment horizontal="left" vertical="center" wrapText="1"/>
    </xf>
    <xf numFmtId="49" fontId="3" fillId="0" borderId="98" xfId="0" applyNumberFormat="1" applyFont="1" applyFill="1" applyBorder="1" applyAlignment="1">
      <alignment horizontal="left" vertical="center" wrapText="1"/>
    </xf>
    <xf numFmtId="49" fontId="3" fillId="0" borderId="127" xfId="0" applyNumberFormat="1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49" fontId="14" fillId="0" borderId="97" xfId="0" applyNumberFormat="1" applyFont="1" applyFill="1" applyBorder="1" applyAlignment="1">
      <alignment horizontal="left" vertical="center" wrapText="1"/>
    </xf>
    <xf numFmtId="49" fontId="3" fillId="0" borderId="21" xfId="0" applyNumberFormat="1" applyFont="1" applyFill="1" applyBorder="1" applyAlignment="1">
      <alignment horizontal="left" vertical="center" wrapText="1"/>
    </xf>
    <xf numFmtId="0" fontId="79" fillId="0" borderId="33" xfId="0" applyFont="1" applyFill="1" applyBorder="1" applyAlignment="1">
      <alignment horizontal="left" vertical="center" wrapText="1"/>
    </xf>
    <xf numFmtId="0" fontId="79" fillId="0" borderId="41" xfId="0" applyFont="1" applyFill="1" applyBorder="1" applyAlignment="1">
      <alignment horizontal="left" vertical="center" wrapText="1"/>
    </xf>
    <xf numFmtId="0" fontId="82" fillId="0" borderId="41" xfId="0" applyFont="1" applyFill="1" applyBorder="1" applyAlignment="1">
      <alignment horizontal="left" vertical="center" wrapText="1"/>
    </xf>
    <xf numFmtId="49" fontId="14" fillId="33" borderId="32" xfId="0" applyNumberFormat="1" applyFont="1" applyFill="1" applyBorder="1" applyAlignment="1">
      <alignment horizontal="left" vertical="center" wrapText="1"/>
    </xf>
    <xf numFmtId="49" fontId="82" fillId="33" borderId="50" xfId="0" applyNumberFormat="1" applyFont="1" applyFill="1" applyBorder="1" applyAlignment="1">
      <alignment horizontal="left" vertical="center" wrapText="1"/>
    </xf>
    <xf numFmtId="198" fontId="3" fillId="33" borderId="45" xfId="0" applyNumberFormat="1" applyFont="1" applyFill="1" applyBorder="1" applyAlignment="1">
      <alignment horizontal="center" vertical="center" wrapText="1"/>
    </xf>
    <xf numFmtId="196" fontId="3" fillId="33" borderId="101" xfId="0" applyNumberFormat="1" applyFont="1" applyFill="1" applyBorder="1" applyAlignment="1" applyProtection="1">
      <alignment vertical="center"/>
      <protection/>
    </xf>
    <xf numFmtId="197" fontId="3" fillId="33" borderId="14" xfId="0" applyNumberFormat="1" applyFont="1" applyFill="1" applyBorder="1" applyAlignment="1" applyProtection="1">
      <alignment horizontal="center" vertical="center"/>
      <protection/>
    </xf>
    <xf numFmtId="197" fontId="3" fillId="33" borderId="13" xfId="0" applyNumberFormat="1" applyFont="1" applyFill="1" applyBorder="1" applyAlignment="1" applyProtection="1">
      <alignment horizontal="center" vertical="center"/>
      <protection/>
    </xf>
    <xf numFmtId="0" fontId="3" fillId="33" borderId="51" xfId="0" applyNumberFormat="1" applyFont="1" applyFill="1" applyBorder="1" applyAlignment="1" applyProtection="1">
      <alignment horizontal="center" vertical="center"/>
      <protection/>
    </xf>
    <xf numFmtId="0" fontId="3" fillId="33" borderId="52" xfId="0" applyNumberFormat="1" applyFont="1" applyFill="1" applyBorder="1" applyAlignment="1" applyProtection="1">
      <alignment horizontal="center" vertical="center"/>
      <protection/>
    </xf>
    <xf numFmtId="196" fontId="3" fillId="33" borderId="51" xfId="0" applyNumberFormat="1" applyFont="1" applyFill="1" applyBorder="1" applyAlignment="1" applyProtection="1">
      <alignment horizontal="center" vertical="center"/>
      <protection/>
    </xf>
    <xf numFmtId="196" fontId="3" fillId="33" borderId="52" xfId="0" applyNumberFormat="1" applyFont="1" applyFill="1" applyBorder="1" applyAlignment="1" applyProtection="1">
      <alignment horizontal="center" vertical="center"/>
      <protection/>
    </xf>
    <xf numFmtId="196" fontId="3" fillId="33" borderId="53" xfId="0" applyNumberFormat="1" applyFont="1" applyFill="1" applyBorder="1" applyAlignment="1" applyProtection="1">
      <alignment horizontal="center" vertical="center"/>
      <protection/>
    </xf>
    <xf numFmtId="196" fontId="3" fillId="0" borderId="28" xfId="0" applyNumberFormat="1" applyFont="1" applyFill="1" applyBorder="1" applyAlignment="1" applyProtection="1">
      <alignment horizontal="center" vertical="center"/>
      <protection/>
    </xf>
    <xf numFmtId="196" fontId="3" fillId="0" borderId="33" xfId="0" applyNumberFormat="1" applyFont="1" applyFill="1" applyBorder="1" applyAlignment="1" applyProtection="1">
      <alignment horizontal="center" vertical="center"/>
      <protection/>
    </xf>
    <xf numFmtId="197" fontId="83" fillId="0" borderId="33" xfId="0" applyNumberFormat="1" applyFont="1" applyFill="1" applyBorder="1" applyAlignment="1" applyProtection="1">
      <alignment horizontal="center" vertical="center"/>
      <protection/>
    </xf>
    <xf numFmtId="197" fontId="3" fillId="0" borderId="33" xfId="0" applyNumberFormat="1" applyFont="1" applyFill="1" applyBorder="1" applyAlignment="1" applyProtection="1">
      <alignment horizontal="center" vertical="center"/>
      <protection/>
    </xf>
    <xf numFmtId="0" fontId="3" fillId="0" borderId="33" xfId="0" applyFont="1" applyFill="1" applyBorder="1" applyAlignment="1">
      <alignment horizontal="center" vertical="center" wrapText="1"/>
    </xf>
    <xf numFmtId="0" fontId="84" fillId="0" borderId="33" xfId="0" applyFont="1" applyFill="1" applyBorder="1" applyAlignment="1">
      <alignment horizontal="center" vertical="center" wrapText="1"/>
    </xf>
    <xf numFmtId="0" fontId="84" fillId="0" borderId="33" xfId="0" applyNumberFormat="1" applyFont="1" applyFill="1" applyBorder="1" applyAlignment="1">
      <alignment horizontal="center" vertical="center" wrapText="1"/>
    </xf>
    <xf numFmtId="0" fontId="3" fillId="0" borderId="33" xfId="0" applyNumberFormat="1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85" fillId="0" borderId="33" xfId="0" applyFont="1" applyFill="1" applyBorder="1" applyAlignment="1">
      <alignment horizontal="center" vertical="center" wrapText="1"/>
    </xf>
    <xf numFmtId="1" fontId="3" fillId="33" borderId="61" xfId="0" applyNumberFormat="1" applyFont="1" applyFill="1" applyBorder="1" applyAlignment="1">
      <alignment horizontal="center" vertical="center"/>
    </xf>
    <xf numFmtId="49" fontId="14" fillId="33" borderId="17" xfId="0" applyNumberFormat="1" applyFont="1" applyFill="1" applyBorder="1" applyAlignment="1">
      <alignment horizontal="left" vertical="center" wrapText="1"/>
    </xf>
    <xf numFmtId="1" fontId="3" fillId="33" borderId="14" xfId="0" applyNumberFormat="1" applyFont="1" applyFill="1" applyBorder="1" applyAlignment="1">
      <alignment horizontal="center" vertical="center" wrapText="1"/>
    </xf>
    <xf numFmtId="1" fontId="3" fillId="33" borderId="17" xfId="0" applyNumberFormat="1" applyFont="1" applyFill="1" applyBorder="1" applyAlignment="1">
      <alignment horizontal="center" vertical="center" wrapText="1"/>
    </xf>
    <xf numFmtId="49" fontId="3" fillId="0" borderId="35" xfId="0" applyNumberFormat="1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198" fontId="3" fillId="0" borderId="125" xfId="0" applyNumberFormat="1" applyFont="1" applyFill="1" applyBorder="1" applyAlignment="1" applyProtection="1">
      <alignment horizontal="center" vertical="center"/>
      <protection/>
    </xf>
    <xf numFmtId="1" fontId="3" fillId="0" borderId="40" xfId="0" applyNumberFormat="1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 wrapText="1"/>
    </xf>
    <xf numFmtId="0" fontId="3" fillId="0" borderId="41" xfId="0" applyNumberFormat="1" applyFont="1" applyFill="1" applyBorder="1" applyAlignment="1">
      <alignment horizontal="center" vertical="center" wrapText="1"/>
    </xf>
    <xf numFmtId="198" fontId="3" fillId="0" borderId="75" xfId="0" applyNumberFormat="1" applyFont="1" applyFill="1" applyBorder="1" applyAlignment="1">
      <alignment horizontal="center" vertical="center"/>
    </xf>
    <xf numFmtId="198" fontId="3" fillId="0" borderId="69" xfId="0" applyNumberFormat="1" applyFont="1" applyFill="1" applyBorder="1" applyAlignment="1">
      <alignment horizontal="center" vertical="center"/>
    </xf>
    <xf numFmtId="198" fontId="3" fillId="0" borderId="70" xfId="0" applyNumberFormat="1" applyFont="1" applyFill="1" applyBorder="1" applyAlignment="1">
      <alignment horizontal="center" vertical="center"/>
    </xf>
    <xf numFmtId="1" fontId="3" fillId="33" borderId="71" xfId="0" applyNumberFormat="1" applyFont="1" applyFill="1" applyBorder="1" applyAlignment="1">
      <alignment horizontal="center" vertical="center" wrapText="1"/>
    </xf>
    <xf numFmtId="0" fontId="3" fillId="33" borderId="128" xfId="0" applyNumberFormat="1" applyFont="1" applyFill="1" applyBorder="1" applyAlignment="1">
      <alignment horizontal="center" vertical="center"/>
    </xf>
    <xf numFmtId="198" fontId="3" fillId="33" borderId="129" xfId="0" applyNumberFormat="1" applyFont="1" applyFill="1" applyBorder="1" applyAlignment="1" applyProtection="1">
      <alignment horizontal="center" vertical="center"/>
      <protection/>
    </xf>
    <xf numFmtId="198" fontId="3" fillId="33" borderId="93" xfId="0" applyNumberFormat="1" applyFont="1" applyFill="1" applyBorder="1" applyAlignment="1">
      <alignment horizontal="center" vertical="center"/>
    </xf>
    <xf numFmtId="198" fontId="3" fillId="33" borderId="96" xfId="0" applyNumberFormat="1" applyFont="1" applyFill="1" applyBorder="1" applyAlignment="1">
      <alignment horizontal="center" vertical="center"/>
    </xf>
    <xf numFmtId="1" fontId="3" fillId="33" borderId="130" xfId="0" applyNumberFormat="1" applyFont="1" applyFill="1" applyBorder="1" applyAlignment="1">
      <alignment horizontal="center" vertical="center"/>
    </xf>
    <xf numFmtId="1" fontId="3" fillId="33" borderId="0" xfId="0" applyNumberFormat="1" applyFont="1" applyFill="1" applyBorder="1" applyAlignment="1">
      <alignment horizontal="left" vertical="center" wrapText="1"/>
    </xf>
    <xf numFmtId="196" fontId="14" fillId="33" borderId="94" xfId="0" applyNumberFormat="1" applyFont="1" applyFill="1" applyBorder="1" applyAlignment="1" applyProtection="1">
      <alignment horizontal="center" vertical="center"/>
      <protection/>
    </xf>
    <xf numFmtId="198" fontId="6" fillId="33" borderId="95" xfId="0" applyNumberFormat="1" applyFont="1" applyFill="1" applyBorder="1" applyAlignment="1" applyProtection="1">
      <alignment horizontal="center" vertical="center"/>
      <protection/>
    </xf>
    <xf numFmtId="49" fontId="3" fillId="33" borderId="131" xfId="0" applyNumberFormat="1" applyFont="1" applyFill="1" applyBorder="1" applyAlignment="1" applyProtection="1">
      <alignment horizontal="center" vertical="center"/>
      <protection/>
    </xf>
    <xf numFmtId="196" fontId="3" fillId="33" borderId="132" xfId="0" applyNumberFormat="1" applyFont="1" applyFill="1" applyBorder="1" applyAlignment="1" applyProtection="1">
      <alignment horizontal="left" vertical="center"/>
      <protection/>
    </xf>
    <xf numFmtId="196" fontId="13" fillId="33" borderId="133" xfId="0" applyNumberFormat="1" applyFont="1" applyFill="1" applyBorder="1" applyAlignment="1" applyProtection="1">
      <alignment horizontal="center" vertical="center"/>
      <protection/>
    </xf>
    <xf numFmtId="196" fontId="13" fillId="33" borderId="134" xfId="0" applyNumberFormat="1" applyFont="1" applyFill="1" applyBorder="1" applyAlignment="1" applyProtection="1">
      <alignment horizontal="center" vertical="center"/>
      <protection/>
    </xf>
    <xf numFmtId="198" fontId="6" fillId="33" borderId="135" xfId="0" applyNumberFormat="1" applyFont="1" applyFill="1" applyBorder="1" applyAlignment="1" applyProtection="1">
      <alignment horizontal="center" vertical="center"/>
      <protection/>
    </xf>
    <xf numFmtId="1" fontId="3" fillId="33" borderId="66" xfId="0" applyNumberFormat="1" applyFont="1" applyFill="1" applyBorder="1" applyAlignment="1">
      <alignment horizontal="center" vertical="center"/>
    </xf>
    <xf numFmtId="0" fontId="6" fillId="33" borderId="94" xfId="0" applyNumberFormat="1" applyFont="1" applyFill="1" applyBorder="1" applyAlignment="1" applyProtection="1">
      <alignment horizontal="center" vertical="center"/>
      <protection/>
    </xf>
    <xf numFmtId="0" fontId="6" fillId="33" borderId="136" xfId="0" applyNumberFormat="1" applyFont="1" applyFill="1" applyBorder="1" applyAlignment="1" applyProtection="1">
      <alignment horizontal="center" vertical="center"/>
      <protection/>
    </xf>
    <xf numFmtId="196" fontId="3" fillId="33" borderId="96" xfId="0" applyNumberFormat="1" applyFont="1" applyFill="1" applyBorder="1" applyAlignment="1" applyProtection="1">
      <alignment horizontal="center" vertical="center" wrapText="1"/>
      <protection/>
    </xf>
    <xf numFmtId="0" fontId="3" fillId="33" borderId="94" xfId="0" applyNumberFormat="1" applyFont="1" applyFill="1" applyBorder="1" applyAlignment="1" applyProtection="1">
      <alignment horizontal="center" vertical="center" wrapText="1"/>
      <protection/>
    </xf>
    <xf numFmtId="196" fontId="3" fillId="33" borderId="95" xfId="0" applyNumberFormat="1" applyFont="1" applyFill="1" applyBorder="1" applyAlignment="1" applyProtection="1">
      <alignment horizontal="center" vertical="center" wrapText="1"/>
      <protection/>
    </xf>
    <xf numFmtId="198" fontId="6" fillId="33" borderId="137" xfId="0" applyNumberFormat="1" applyFont="1" applyFill="1" applyBorder="1" applyAlignment="1" applyProtection="1">
      <alignment horizontal="center" vertical="center" wrapText="1"/>
      <protection/>
    </xf>
    <xf numFmtId="198" fontId="3" fillId="33" borderId="96" xfId="0" applyNumberFormat="1" applyFont="1" applyFill="1" applyBorder="1" applyAlignment="1" applyProtection="1">
      <alignment horizontal="center" vertical="center" wrapText="1"/>
      <protection/>
    </xf>
    <xf numFmtId="198" fontId="3" fillId="33" borderId="94" xfId="0" applyNumberFormat="1" applyFont="1" applyFill="1" applyBorder="1" applyAlignment="1" applyProtection="1">
      <alignment horizontal="center" vertical="center" wrapText="1"/>
      <protection/>
    </xf>
    <xf numFmtId="198" fontId="3" fillId="33" borderId="95" xfId="0" applyNumberFormat="1" applyFont="1" applyFill="1" applyBorder="1" applyAlignment="1" applyProtection="1">
      <alignment horizontal="center" vertical="center" wrapText="1"/>
      <protection/>
    </xf>
    <xf numFmtId="202" fontId="3" fillId="33" borderId="19" xfId="0" applyNumberFormat="1" applyFont="1" applyFill="1" applyBorder="1" applyAlignment="1" applyProtection="1">
      <alignment horizontal="center" vertical="center"/>
      <protection/>
    </xf>
    <xf numFmtId="0" fontId="3" fillId="33" borderId="20" xfId="0" applyFont="1" applyFill="1" applyBorder="1" applyAlignment="1">
      <alignment horizontal="center" vertical="center"/>
    </xf>
    <xf numFmtId="1" fontId="3" fillId="33" borderId="21" xfId="0" applyNumberFormat="1" applyFont="1" applyFill="1" applyBorder="1" applyAlignment="1">
      <alignment horizontal="center" vertical="center" wrapText="1"/>
    </xf>
    <xf numFmtId="0" fontId="3" fillId="33" borderId="11" xfId="0" applyNumberFormat="1" applyFont="1" applyFill="1" applyBorder="1" applyAlignment="1">
      <alignment horizontal="center" vertical="center" wrapText="1"/>
    </xf>
    <xf numFmtId="198" fontId="6" fillId="33" borderId="69" xfId="0" applyNumberFormat="1" applyFont="1" applyFill="1" applyBorder="1" applyAlignment="1" applyProtection="1">
      <alignment horizontal="center" vertical="center" wrapText="1"/>
      <protection/>
    </xf>
    <xf numFmtId="198" fontId="6" fillId="33" borderId="70" xfId="0" applyNumberFormat="1" applyFont="1" applyFill="1" applyBorder="1" applyAlignment="1" applyProtection="1">
      <alignment horizontal="center" vertical="center" wrapText="1"/>
      <protection/>
    </xf>
    <xf numFmtId="196" fontId="3" fillId="33" borderId="75" xfId="0" applyNumberFormat="1" applyFont="1" applyFill="1" applyBorder="1" applyAlignment="1" applyProtection="1">
      <alignment horizontal="center" vertical="center" wrapText="1"/>
      <protection/>
    </xf>
    <xf numFmtId="0" fontId="3" fillId="33" borderId="75" xfId="0" applyNumberFormat="1" applyFont="1" applyFill="1" applyBorder="1" applyAlignment="1" applyProtection="1">
      <alignment horizontal="center" vertical="center" wrapText="1"/>
      <protection/>
    </xf>
    <xf numFmtId="198" fontId="3" fillId="33" borderId="61" xfId="0" applyNumberFormat="1" applyFont="1" applyFill="1" applyBorder="1" applyAlignment="1" applyProtection="1">
      <alignment horizontal="center" vertical="center" wrapText="1"/>
      <protection/>
    </xf>
    <xf numFmtId="198" fontId="3" fillId="33" borderId="54" xfId="0" applyNumberFormat="1" applyFont="1" applyFill="1" applyBorder="1" applyAlignment="1" applyProtection="1">
      <alignment horizontal="center" vertical="center" wrapText="1"/>
      <protection/>
    </xf>
    <xf numFmtId="198" fontId="3" fillId="33" borderId="69" xfId="0" applyNumberFormat="1" applyFont="1" applyFill="1" applyBorder="1" applyAlignment="1" applyProtection="1">
      <alignment horizontal="center" vertical="center" wrapText="1"/>
      <protection/>
    </xf>
    <xf numFmtId="198" fontId="3" fillId="33" borderId="72" xfId="0" applyNumberFormat="1" applyFont="1" applyFill="1" applyBorder="1" applyAlignment="1" applyProtection="1">
      <alignment horizontal="center" vertical="center" wrapText="1"/>
      <protection/>
    </xf>
    <xf numFmtId="196" fontId="3" fillId="33" borderId="136" xfId="0" applyNumberFormat="1" applyFont="1" applyFill="1" applyBorder="1" applyAlignment="1" applyProtection="1">
      <alignment horizontal="center" vertical="center"/>
      <protection/>
    </xf>
    <xf numFmtId="1" fontId="6" fillId="33" borderId="54" xfId="0" applyNumberFormat="1" applyFont="1" applyFill="1" applyBorder="1" applyAlignment="1" applyProtection="1">
      <alignment horizontal="center" vertical="center" wrapText="1"/>
      <protection/>
    </xf>
    <xf numFmtId="1" fontId="6" fillId="33" borderId="53" xfId="0" applyNumberFormat="1" applyFont="1" applyFill="1" applyBorder="1" applyAlignment="1" applyProtection="1">
      <alignment horizontal="center" vertical="center" wrapText="1"/>
      <protection/>
    </xf>
    <xf numFmtId="196" fontId="6" fillId="33" borderId="88" xfId="0" applyNumberFormat="1" applyFont="1" applyFill="1" applyBorder="1" applyAlignment="1" applyProtection="1">
      <alignment horizontal="center" vertical="center"/>
      <protection/>
    </xf>
    <xf numFmtId="196" fontId="6" fillId="33" borderId="61" xfId="0" applyNumberFormat="1" applyFont="1" applyFill="1" applyBorder="1" applyAlignment="1" applyProtection="1">
      <alignment horizontal="left" vertical="center"/>
      <protection/>
    </xf>
    <xf numFmtId="49" fontId="79" fillId="33" borderId="26" xfId="0" applyNumberFormat="1" applyFont="1" applyFill="1" applyBorder="1" applyAlignment="1">
      <alignment horizontal="center" vertical="center" wrapText="1"/>
    </xf>
    <xf numFmtId="49" fontId="79" fillId="33" borderId="138" xfId="0" applyNumberFormat="1" applyFont="1" applyFill="1" applyBorder="1" applyAlignment="1">
      <alignment horizontal="left" vertical="center" wrapText="1"/>
    </xf>
    <xf numFmtId="0" fontId="3" fillId="33" borderId="63" xfId="0" applyNumberFormat="1" applyFont="1" applyFill="1" applyBorder="1" applyAlignment="1" applyProtection="1">
      <alignment horizontal="center" vertical="center"/>
      <protection/>
    </xf>
    <xf numFmtId="0" fontId="3" fillId="33" borderId="74" xfId="0" applyFont="1" applyFill="1" applyBorder="1" applyAlignment="1">
      <alignment horizontal="center" vertical="center"/>
    </xf>
    <xf numFmtId="49" fontId="79" fillId="33" borderId="16" xfId="0" applyNumberFormat="1" applyFont="1" applyFill="1" applyBorder="1" applyAlignment="1">
      <alignment horizontal="center" vertical="center" wrapText="1"/>
    </xf>
    <xf numFmtId="49" fontId="82" fillId="0" borderId="85" xfId="0" applyNumberFormat="1" applyFont="1" applyFill="1" applyBorder="1" applyAlignment="1">
      <alignment vertical="center" wrapText="1"/>
    </xf>
    <xf numFmtId="0" fontId="13" fillId="33" borderId="16" xfId="0" applyFont="1" applyFill="1" applyBorder="1" applyAlignment="1">
      <alignment horizontal="center" vertical="center" wrapText="1"/>
    </xf>
    <xf numFmtId="0" fontId="3" fillId="33" borderId="17" xfId="0" applyNumberFormat="1" applyFont="1" applyFill="1" applyBorder="1" applyAlignment="1" applyProtection="1">
      <alignment horizontal="center" vertical="center"/>
      <protection/>
    </xf>
    <xf numFmtId="198" fontId="3" fillId="33" borderId="18" xfId="0" applyNumberFormat="1" applyFont="1" applyFill="1" applyBorder="1" applyAlignment="1" applyProtection="1">
      <alignment horizontal="center" vertical="center"/>
      <protection/>
    </xf>
    <xf numFmtId="0" fontId="3" fillId="33" borderId="15" xfId="0" applyFont="1" applyFill="1" applyBorder="1" applyAlignment="1">
      <alignment horizontal="center" vertical="center"/>
    </xf>
    <xf numFmtId="0" fontId="13" fillId="33" borderId="17" xfId="0" applyFont="1" applyFill="1" applyBorder="1" applyAlignment="1">
      <alignment horizontal="center" vertical="center" wrapText="1"/>
    </xf>
    <xf numFmtId="0" fontId="13" fillId="33" borderId="14" xfId="0" applyFont="1" applyFill="1" applyBorder="1" applyAlignment="1">
      <alignment horizontal="center" vertical="center" wrapText="1"/>
    </xf>
    <xf numFmtId="49" fontId="82" fillId="33" borderId="97" xfId="0" applyNumberFormat="1" applyFont="1" applyFill="1" applyBorder="1" applyAlignment="1">
      <alignment horizontal="left" vertical="center" wrapText="1"/>
    </xf>
    <xf numFmtId="1" fontId="6" fillId="33" borderId="61" xfId="0" applyNumberFormat="1" applyFont="1" applyFill="1" applyBorder="1" applyAlignment="1">
      <alignment horizontal="center" vertical="center"/>
    </xf>
    <xf numFmtId="198" fontId="6" fillId="33" borderId="21" xfId="0" applyNumberFormat="1" applyFont="1" applyFill="1" applyBorder="1" applyAlignment="1" applyProtection="1">
      <alignment horizontal="center" vertical="center"/>
      <protection/>
    </xf>
    <xf numFmtId="202" fontId="6" fillId="33" borderId="0" xfId="0" applyNumberFormat="1" applyFont="1" applyFill="1" applyBorder="1" applyAlignment="1" applyProtection="1">
      <alignment horizontal="center" vertical="center" wrapText="1"/>
      <protection/>
    </xf>
    <xf numFmtId="0" fontId="6" fillId="33" borderId="94" xfId="0" applyFont="1" applyFill="1" applyBorder="1" applyAlignment="1">
      <alignment horizontal="center" vertical="center" wrapText="1"/>
    </xf>
    <xf numFmtId="49" fontId="6" fillId="33" borderId="46" xfId="0" applyNumberFormat="1" applyFont="1" applyFill="1" applyBorder="1" applyAlignment="1">
      <alignment vertical="center" wrapText="1"/>
    </xf>
    <xf numFmtId="198" fontId="6" fillId="33" borderId="74" xfId="57" applyNumberFormat="1" applyFont="1" applyFill="1" applyBorder="1" applyAlignment="1" applyProtection="1">
      <alignment horizontal="center" vertical="center"/>
      <protection/>
    </xf>
    <xf numFmtId="198" fontId="6" fillId="33" borderId="63" xfId="57" applyNumberFormat="1" applyFont="1" applyFill="1" applyBorder="1" applyAlignment="1" applyProtection="1">
      <alignment horizontal="center" vertical="center"/>
      <protection/>
    </xf>
    <xf numFmtId="49" fontId="3" fillId="33" borderId="84" xfId="57" applyNumberFormat="1" applyFont="1" applyFill="1" applyBorder="1" applyAlignment="1">
      <alignment horizontal="left" vertical="center" wrapText="1"/>
      <protection/>
    </xf>
    <xf numFmtId="0" fontId="6" fillId="33" borderId="16" xfId="0" applyFont="1" applyFill="1" applyBorder="1" applyAlignment="1">
      <alignment horizontal="center" vertical="center" wrapText="1"/>
    </xf>
    <xf numFmtId="0" fontId="34" fillId="33" borderId="14" xfId="57" applyNumberFormat="1" applyFont="1" applyFill="1" applyBorder="1" applyAlignment="1">
      <alignment horizontal="center" vertical="center" wrapText="1"/>
      <protection/>
    </xf>
    <xf numFmtId="49" fontId="34" fillId="33" borderId="48" xfId="0" applyNumberFormat="1" applyFont="1" applyFill="1" applyBorder="1" applyAlignment="1">
      <alignment horizontal="center" vertical="center" wrapText="1"/>
    </xf>
    <xf numFmtId="196" fontId="6" fillId="33" borderId="86" xfId="0" applyNumberFormat="1" applyFont="1" applyFill="1" applyBorder="1" applyAlignment="1" applyProtection="1">
      <alignment horizontal="center" vertical="center" wrapText="1"/>
      <protection/>
    </xf>
    <xf numFmtId="0" fontId="3" fillId="33" borderId="84" xfId="57" applyFont="1" applyFill="1" applyBorder="1" applyAlignment="1">
      <alignment horizontal="center" vertical="center" wrapText="1"/>
      <protection/>
    </xf>
    <xf numFmtId="198" fontId="3" fillId="33" borderId="46" xfId="0" applyNumberFormat="1" applyFont="1" applyFill="1" applyBorder="1" applyAlignment="1">
      <alignment horizontal="center" vertical="center" wrapText="1"/>
    </xf>
    <xf numFmtId="0" fontId="3" fillId="0" borderId="137" xfId="0" applyFont="1" applyBorder="1" applyAlignment="1">
      <alignment horizontal="center"/>
    </xf>
    <xf numFmtId="0" fontId="2" fillId="0" borderId="139" xfId="0" applyFont="1" applyFill="1" applyBorder="1" applyAlignment="1">
      <alignment horizontal="center" vertical="center" wrapText="1"/>
    </xf>
    <xf numFmtId="0" fontId="81" fillId="0" borderId="115" xfId="0" applyFont="1" applyFill="1" applyBorder="1" applyAlignment="1">
      <alignment horizontal="center" vertical="center" wrapText="1"/>
    </xf>
    <xf numFmtId="0" fontId="81" fillId="0" borderId="23" xfId="0" applyFont="1" applyBorder="1" applyAlignment="1">
      <alignment horizontal="center" vertical="center" wrapText="1"/>
    </xf>
    <xf numFmtId="0" fontId="81" fillId="0" borderId="45" xfId="0" applyFont="1" applyBorder="1" applyAlignment="1">
      <alignment horizontal="center" vertical="center" wrapText="1"/>
    </xf>
    <xf numFmtId="0" fontId="81" fillId="0" borderId="25" xfId="0" applyFont="1" applyBorder="1" applyAlignment="1">
      <alignment horizontal="center" vertical="center" wrapText="1"/>
    </xf>
    <xf numFmtId="0" fontId="81" fillId="0" borderId="140" xfId="0" applyFont="1" applyFill="1" applyBorder="1" applyAlignment="1">
      <alignment horizontal="center" vertical="center" wrapText="1"/>
    </xf>
    <xf numFmtId="198" fontId="3" fillId="33" borderId="46" xfId="0" applyNumberFormat="1" applyFont="1" applyFill="1" applyBorder="1" applyAlignment="1" applyProtection="1">
      <alignment horizontal="center" vertical="center"/>
      <protection/>
    </xf>
    <xf numFmtId="198" fontId="3" fillId="33" borderId="78" xfId="0" applyNumberFormat="1" applyFont="1" applyFill="1" applyBorder="1" applyAlignment="1" applyProtection="1">
      <alignment horizontal="center" vertical="center"/>
      <protection/>
    </xf>
    <xf numFmtId="198" fontId="3" fillId="33" borderId="45" xfId="0" applyNumberFormat="1" applyFont="1" applyFill="1" applyBorder="1" applyAlignment="1" applyProtection="1">
      <alignment horizontal="center" vertical="center"/>
      <protection/>
    </xf>
    <xf numFmtId="198" fontId="3" fillId="33" borderId="45" xfId="0" applyNumberFormat="1" applyFont="1" applyFill="1" applyBorder="1" applyAlignment="1">
      <alignment horizontal="center" vertical="center"/>
    </xf>
    <xf numFmtId="198" fontId="3" fillId="33" borderId="78" xfId="0" applyNumberFormat="1" applyFont="1" applyFill="1" applyBorder="1" applyAlignment="1">
      <alignment horizontal="center" vertical="center"/>
    </xf>
    <xf numFmtId="198" fontId="3" fillId="33" borderId="78" xfId="0" applyNumberFormat="1" applyFont="1" applyFill="1" applyBorder="1" applyAlignment="1">
      <alignment horizontal="center" vertical="center" wrapText="1"/>
    </xf>
    <xf numFmtId="198" fontId="3" fillId="33" borderId="111" xfId="0" applyNumberFormat="1" applyFont="1" applyFill="1" applyBorder="1" applyAlignment="1">
      <alignment horizontal="center" vertical="center"/>
    </xf>
    <xf numFmtId="0" fontId="3" fillId="33" borderId="92" xfId="0" applyFont="1" applyFill="1" applyBorder="1" applyAlignment="1">
      <alignment horizontal="center" vertical="center" wrapText="1"/>
    </xf>
    <xf numFmtId="0" fontId="3" fillId="33" borderId="45" xfId="0" applyFont="1" applyFill="1" applyBorder="1" applyAlignment="1">
      <alignment horizontal="center" vertical="center" wrapText="1"/>
    </xf>
    <xf numFmtId="198" fontId="3" fillId="33" borderId="50" xfId="0" applyNumberFormat="1" applyFont="1" applyFill="1" applyBorder="1" applyAlignment="1">
      <alignment horizontal="center" vertical="center"/>
    </xf>
    <xf numFmtId="198" fontId="3" fillId="33" borderId="0" xfId="0" applyNumberFormat="1" applyFont="1" applyFill="1" applyBorder="1" applyAlignment="1">
      <alignment horizontal="center" vertical="center"/>
    </xf>
    <xf numFmtId="198" fontId="3" fillId="33" borderId="84" xfId="0" applyNumberFormat="1" applyFont="1" applyFill="1" applyBorder="1" applyAlignment="1">
      <alignment horizontal="center" vertical="center" wrapText="1"/>
    </xf>
    <xf numFmtId="1" fontId="3" fillId="33" borderId="27" xfId="0" applyNumberFormat="1" applyFont="1" applyFill="1" applyBorder="1" applyAlignment="1">
      <alignment horizontal="center" vertical="center" wrapText="1"/>
    </xf>
    <xf numFmtId="1" fontId="3" fillId="33" borderId="28" xfId="0" applyNumberFormat="1" applyFont="1" applyFill="1" applyBorder="1" applyAlignment="1">
      <alignment horizontal="center" vertical="center" wrapText="1"/>
    </xf>
    <xf numFmtId="1" fontId="3" fillId="33" borderId="33" xfId="0" applyNumberFormat="1" applyFont="1" applyFill="1" applyBorder="1" applyAlignment="1">
      <alignment horizontal="center" vertical="center" wrapText="1"/>
    </xf>
    <xf numFmtId="1" fontId="3" fillId="33" borderId="99" xfId="0" applyNumberFormat="1" applyFont="1" applyFill="1" applyBorder="1" applyAlignment="1">
      <alignment horizontal="center" vertical="center" wrapText="1"/>
    </xf>
    <xf numFmtId="1" fontId="3" fillId="33" borderId="60" xfId="0" applyNumberFormat="1" applyFont="1" applyFill="1" applyBorder="1" applyAlignment="1">
      <alignment horizontal="center" vertical="center" wrapText="1"/>
    </xf>
    <xf numFmtId="1" fontId="3" fillId="33" borderId="44" xfId="0" applyNumberFormat="1" applyFont="1" applyFill="1" applyBorder="1" applyAlignment="1">
      <alignment horizontal="center" vertical="center" wrapText="1"/>
    </xf>
    <xf numFmtId="1" fontId="3" fillId="33" borderId="43" xfId="0" applyNumberFormat="1" applyFont="1" applyFill="1" applyBorder="1" applyAlignment="1">
      <alignment horizontal="center" vertical="center" wrapText="1"/>
    </xf>
    <xf numFmtId="198" fontId="3" fillId="33" borderId="125" xfId="0" applyNumberFormat="1" applyFont="1" applyFill="1" applyBorder="1" applyAlignment="1" applyProtection="1">
      <alignment horizontal="center" vertical="center"/>
      <protection/>
    </xf>
    <xf numFmtId="198" fontId="3" fillId="33" borderId="19" xfId="0" applyNumberFormat="1" applyFont="1" applyFill="1" applyBorder="1" applyAlignment="1" applyProtection="1">
      <alignment horizontal="center" vertical="center"/>
      <protection/>
    </xf>
    <xf numFmtId="196" fontId="25" fillId="33" borderId="40" xfId="0" applyNumberFormat="1" applyFont="1" applyFill="1" applyBorder="1" applyAlignment="1" applyProtection="1">
      <alignment horizontal="center" vertical="center" wrapText="1"/>
      <protection/>
    </xf>
    <xf numFmtId="196" fontId="25" fillId="33" borderId="36" xfId="0" applyNumberFormat="1" applyFont="1" applyFill="1" applyBorder="1" applyAlignment="1" applyProtection="1">
      <alignment vertical="center"/>
      <protection/>
    </xf>
    <xf numFmtId="49" fontId="3" fillId="33" borderId="21" xfId="0" applyNumberFormat="1" applyFont="1" applyFill="1" applyBorder="1" applyAlignment="1">
      <alignment horizontal="left" vertical="center" wrapText="1"/>
    </xf>
    <xf numFmtId="0" fontId="3" fillId="33" borderId="21" xfId="0" applyNumberFormat="1" applyFont="1" applyFill="1" applyBorder="1" applyAlignment="1">
      <alignment horizontal="center" vertical="center" wrapText="1"/>
    </xf>
    <xf numFmtId="202" fontId="6" fillId="33" borderId="69" xfId="0" applyNumberFormat="1" applyFont="1" applyFill="1" applyBorder="1" applyAlignment="1" applyProtection="1">
      <alignment horizontal="center" vertical="center"/>
      <protection/>
    </xf>
    <xf numFmtId="1" fontId="3" fillId="33" borderId="32" xfId="0" applyNumberFormat="1" applyFont="1" applyFill="1" applyBorder="1" applyAlignment="1">
      <alignment horizontal="left" vertical="center" wrapText="1"/>
    </xf>
    <xf numFmtId="1" fontId="3" fillId="33" borderId="23" xfId="0" applyNumberFormat="1" applyFont="1" applyFill="1" applyBorder="1" applyAlignment="1">
      <alignment horizontal="left" vertical="center" wrapText="1"/>
    </xf>
    <xf numFmtId="198" fontId="3" fillId="33" borderId="82" xfId="0" applyNumberFormat="1" applyFont="1" applyFill="1" applyBorder="1" applyAlignment="1" applyProtection="1">
      <alignment horizontal="center" vertical="center"/>
      <protection/>
    </xf>
    <xf numFmtId="0" fontId="6" fillId="33" borderId="0" xfId="0" applyNumberFormat="1" applyFont="1" applyFill="1" applyBorder="1" applyAlignment="1" applyProtection="1">
      <alignment horizontal="center" vertical="center"/>
      <protection/>
    </xf>
    <xf numFmtId="0" fontId="6" fillId="33" borderId="0" xfId="0" applyNumberFormat="1" applyFont="1" applyFill="1" applyBorder="1" applyAlignment="1" applyProtection="1">
      <alignment horizontal="right" vertical="center"/>
      <protection/>
    </xf>
    <xf numFmtId="196" fontId="3" fillId="33" borderId="22" xfId="0" applyNumberFormat="1" applyFont="1" applyFill="1" applyBorder="1" applyAlignment="1" applyProtection="1">
      <alignment horizontal="center" vertical="center"/>
      <protection/>
    </xf>
    <xf numFmtId="196" fontId="3" fillId="33" borderId="23" xfId="0" applyNumberFormat="1" applyFont="1" applyFill="1" applyBorder="1" applyAlignment="1" applyProtection="1">
      <alignment horizontal="center" vertical="center"/>
      <protection/>
    </xf>
    <xf numFmtId="0" fontId="3" fillId="33" borderId="54" xfId="0" applyFont="1" applyFill="1" applyBorder="1" applyAlignment="1">
      <alignment horizontal="center" vertical="center" wrapText="1"/>
    </xf>
    <xf numFmtId="0" fontId="3" fillId="33" borderId="75" xfId="0" applyFont="1" applyFill="1" applyBorder="1" applyAlignment="1">
      <alignment horizontal="center" vertical="center" wrapText="1"/>
    </xf>
    <xf numFmtId="196" fontId="3" fillId="33" borderId="10" xfId="0" applyNumberFormat="1" applyFont="1" applyFill="1" applyBorder="1" applyAlignment="1" applyProtection="1">
      <alignment horizontal="center" vertical="center"/>
      <protection/>
    </xf>
    <xf numFmtId="198" fontId="3" fillId="33" borderId="0" xfId="0" applyNumberFormat="1" applyFont="1" applyFill="1" applyBorder="1" applyAlignment="1" applyProtection="1">
      <alignment horizontal="center" vertical="center"/>
      <protection/>
    </xf>
    <xf numFmtId="196" fontId="3" fillId="33" borderId="54" xfId="0" applyNumberFormat="1" applyFont="1" applyFill="1" applyBorder="1" applyAlignment="1" applyProtection="1">
      <alignment horizontal="center" vertical="center"/>
      <protection/>
    </xf>
    <xf numFmtId="196" fontId="3" fillId="33" borderId="75" xfId="0" applyNumberFormat="1" applyFont="1" applyFill="1" applyBorder="1" applyAlignment="1" applyProtection="1">
      <alignment horizontal="center" vertical="center"/>
      <protection/>
    </xf>
    <xf numFmtId="1" fontId="3" fillId="34" borderId="39" xfId="0" applyNumberFormat="1" applyFont="1" applyFill="1" applyBorder="1" applyAlignment="1">
      <alignment horizontal="center" vertical="center"/>
    </xf>
    <xf numFmtId="0" fontId="3" fillId="34" borderId="39" xfId="0" applyNumberFormat="1" applyFont="1" applyFill="1" applyBorder="1" applyAlignment="1">
      <alignment horizontal="center" vertical="center"/>
    </xf>
    <xf numFmtId="1" fontId="3" fillId="34" borderId="79" xfId="0" applyNumberFormat="1" applyFont="1" applyFill="1" applyBorder="1" applyAlignment="1">
      <alignment horizontal="center" vertical="center"/>
    </xf>
    <xf numFmtId="0" fontId="3" fillId="34" borderId="42" xfId="0" applyNumberFormat="1" applyFont="1" applyFill="1" applyBorder="1" applyAlignment="1">
      <alignment horizontal="center" vertical="center" wrapText="1"/>
    </xf>
    <xf numFmtId="197" fontId="3" fillId="34" borderId="22" xfId="0" applyNumberFormat="1" applyFont="1" applyFill="1" applyBorder="1" applyAlignment="1" applyProtection="1">
      <alignment horizontal="center" vertical="center"/>
      <protection/>
    </xf>
    <xf numFmtId="198" fontId="3" fillId="34" borderId="110" xfId="0" applyNumberFormat="1" applyFont="1" applyFill="1" applyBorder="1" applyAlignment="1" applyProtection="1">
      <alignment horizontal="center" vertical="center"/>
      <protection/>
    </xf>
    <xf numFmtId="198" fontId="3" fillId="34" borderId="110" xfId="0" applyNumberFormat="1" applyFont="1" applyFill="1" applyBorder="1" applyAlignment="1">
      <alignment horizontal="center" vertical="center"/>
    </xf>
    <xf numFmtId="1" fontId="3" fillId="34" borderId="38" xfId="0" applyNumberFormat="1" applyFont="1" applyFill="1" applyBorder="1" applyAlignment="1">
      <alignment horizontal="center" vertical="center"/>
    </xf>
    <xf numFmtId="1" fontId="3" fillId="34" borderId="90" xfId="0" applyNumberFormat="1" applyFont="1" applyFill="1" applyBorder="1" applyAlignment="1">
      <alignment horizontal="center" vertical="center"/>
    </xf>
    <xf numFmtId="0" fontId="3" fillId="34" borderId="37" xfId="0" applyNumberFormat="1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1" fontId="79" fillId="34" borderId="39" xfId="0" applyNumberFormat="1" applyFont="1" applyFill="1" applyBorder="1" applyAlignment="1">
      <alignment horizontal="center" vertical="center"/>
    </xf>
    <xf numFmtId="0" fontId="79" fillId="34" borderId="39" xfId="0" applyNumberFormat="1" applyFont="1" applyFill="1" applyBorder="1" applyAlignment="1">
      <alignment horizontal="center" vertical="center"/>
    </xf>
    <xf numFmtId="0" fontId="79" fillId="34" borderId="56" xfId="0" applyFont="1" applyFill="1" applyBorder="1" applyAlignment="1">
      <alignment horizontal="center" vertical="center" wrapText="1"/>
    </xf>
    <xf numFmtId="0" fontId="3" fillId="34" borderId="22" xfId="0" applyFont="1" applyFill="1" applyBorder="1" applyAlignment="1">
      <alignment horizontal="center" vertical="center" wrapText="1"/>
    </xf>
    <xf numFmtId="49" fontId="3" fillId="35" borderId="56" xfId="0" applyNumberFormat="1" applyFont="1" applyFill="1" applyBorder="1" applyAlignment="1">
      <alignment horizontal="center" vertical="center" wrapText="1"/>
    </xf>
    <xf numFmtId="49" fontId="3" fillId="35" borderId="115" xfId="0" applyNumberFormat="1" applyFont="1" applyFill="1" applyBorder="1" applyAlignment="1">
      <alignment horizontal="left" vertical="center" wrapText="1"/>
    </xf>
    <xf numFmtId="196" fontId="3" fillId="35" borderId="12" xfId="0" applyNumberFormat="1" applyFont="1" applyFill="1" applyBorder="1" applyAlignment="1" applyProtection="1">
      <alignment vertical="center"/>
      <protection/>
    </xf>
    <xf numFmtId="198" fontId="3" fillId="35" borderId="12" xfId="0" applyNumberFormat="1" applyFont="1" applyFill="1" applyBorder="1" applyAlignment="1" applyProtection="1">
      <alignment horizontal="center" vertical="center"/>
      <protection/>
    </xf>
    <xf numFmtId="0" fontId="3" fillId="35" borderId="12" xfId="0" applyFont="1" applyFill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196" fontId="3" fillId="35" borderId="21" xfId="0" applyNumberFormat="1" applyFont="1" applyFill="1" applyBorder="1" applyAlignment="1" applyProtection="1">
      <alignment vertical="center"/>
      <protection/>
    </xf>
    <xf numFmtId="196" fontId="3" fillId="35" borderId="11" xfId="0" applyNumberFormat="1" applyFont="1" applyFill="1" applyBorder="1" applyAlignment="1" applyProtection="1">
      <alignment vertical="center"/>
      <protection/>
    </xf>
    <xf numFmtId="0" fontId="3" fillId="35" borderId="32" xfId="0" applyFont="1" applyFill="1" applyBorder="1" applyAlignment="1">
      <alignment horizontal="center" vertical="center" wrapText="1"/>
    </xf>
    <xf numFmtId="0" fontId="3" fillId="35" borderId="21" xfId="0" applyFont="1" applyFill="1" applyBorder="1" applyAlignment="1">
      <alignment horizontal="center" vertical="center" wrapText="1"/>
    </xf>
    <xf numFmtId="196" fontId="2" fillId="35" borderId="0" xfId="0" applyNumberFormat="1" applyFont="1" applyFill="1" applyBorder="1" applyAlignment="1" applyProtection="1">
      <alignment vertical="center"/>
      <protection/>
    </xf>
    <xf numFmtId="0" fontId="3" fillId="35" borderId="37" xfId="0" applyNumberFormat="1" applyFont="1" applyFill="1" applyBorder="1" applyAlignment="1" applyProtection="1">
      <alignment horizontal="center" vertical="center"/>
      <protection/>
    </xf>
    <xf numFmtId="49" fontId="3" fillId="35" borderId="38" xfId="0" applyNumberFormat="1" applyFont="1" applyFill="1" applyBorder="1" applyAlignment="1">
      <alignment horizontal="left" vertical="center" wrapText="1"/>
    </xf>
    <xf numFmtId="49" fontId="3" fillId="35" borderId="57" xfId="0" applyNumberFormat="1" applyFont="1" applyFill="1" applyBorder="1" applyAlignment="1">
      <alignment horizontal="center" vertical="center"/>
    </xf>
    <xf numFmtId="197" fontId="3" fillId="35" borderId="57" xfId="0" applyNumberFormat="1" applyFont="1" applyFill="1" applyBorder="1" applyAlignment="1" applyProtection="1">
      <alignment horizontal="center" vertical="center"/>
      <protection/>
    </xf>
    <xf numFmtId="198" fontId="3" fillId="35" borderId="57" xfId="0" applyNumberFormat="1" applyFont="1" applyFill="1" applyBorder="1" applyAlignment="1" applyProtection="1">
      <alignment horizontal="center" vertical="center"/>
      <protection/>
    </xf>
    <xf numFmtId="0" fontId="3" fillId="35" borderId="36" xfId="0" applyFont="1" applyFill="1" applyBorder="1" applyAlignment="1">
      <alignment horizontal="center" vertical="center" wrapText="1"/>
    </xf>
    <xf numFmtId="0" fontId="3" fillId="35" borderId="57" xfId="0" applyFont="1" applyFill="1" applyBorder="1" applyAlignment="1">
      <alignment horizontal="center" vertical="center" wrapText="1"/>
    </xf>
    <xf numFmtId="1" fontId="3" fillId="35" borderId="57" xfId="0" applyNumberFormat="1" applyFont="1" applyFill="1" applyBorder="1" applyAlignment="1">
      <alignment horizontal="center" vertical="center" wrapText="1"/>
    </xf>
    <xf numFmtId="0" fontId="3" fillId="35" borderId="35" xfId="0" applyFont="1" applyFill="1" applyBorder="1" applyAlignment="1">
      <alignment horizontal="center" vertical="center" wrapText="1"/>
    </xf>
    <xf numFmtId="0" fontId="3" fillId="35" borderId="41" xfId="0" applyFont="1" applyFill="1" applyBorder="1" applyAlignment="1">
      <alignment horizontal="center" vertical="center" wrapText="1"/>
    </xf>
    <xf numFmtId="0" fontId="3" fillId="35" borderId="40" xfId="0" applyFont="1" applyFill="1" applyBorder="1" applyAlignment="1">
      <alignment horizontal="center" vertical="center" wrapText="1"/>
    </xf>
    <xf numFmtId="0" fontId="3" fillId="35" borderId="34" xfId="0" applyFont="1" applyFill="1" applyBorder="1" applyAlignment="1">
      <alignment horizontal="center" vertical="center" wrapText="1"/>
    </xf>
    <xf numFmtId="0" fontId="3" fillId="35" borderId="22" xfId="0" applyFont="1" applyFill="1" applyBorder="1" applyAlignment="1">
      <alignment horizontal="center" vertical="center" wrapText="1"/>
    </xf>
    <xf numFmtId="0" fontId="3" fillId="35" borderId="33" xfId="0" applyFont="1" applyFill="1" applyBorder="1" applyAlignment="1">
      <alignment horizontal="center" vertical="center" wrapText="1"/>
    </xf>
    <xf numFmtId="198" fontId="3" fillId="35" borderId="45" xfId="0" applyNumberFormat="1" applyFont="1" applyFill="1" applyBorder="1" applyAlignment="1" applyProtection="1">
      <alignment horizontal="center" vertical="center"/>
      <protection/>
    </xf>
    <xf numFmtId="196" fontId="3" fillId="36" borderId="32" xfId="0" applyNumberFormat="1" applyFont="1" applyFill="1" applyBorder="1" applyAlignment="1" applyProtection="1">
      <alignment vertical="center"/>
      <protection/>
    </xf>
    <xf numFmtId="196" fontId="3" fillId="36" borderId="22" xfId="0" applyNumberFormat="1" applyFont="1" applyFill="1" applyBorder="1" applyAlignment="1" applyProtection="1">
      <alignment horizontal="center" vertical="center"/>
      <protection/>
    </xf>
    <xf numFmtId="49" fontId="3" fillId="34" borderId="37" xfId="0" applyNumberFormat="1" applyFont="1" applyFill="1" applyBorder="1" applyAlignment="1">
      <alignment horizontal="center" vertical="center"/>
    </xf>
    <xf numFmtId="49" fontId="3" fillId="34" borderId="38" xfId="0" applyNumberFormat="1" applyFont="1" applyFill="1" applyBorder="1" applyAlignment="1">
      <alignment horizontal="center" vertical="center"/>
    </xf>
    <xf numFmtId="49" fontId="3" fillId="34" borderId="44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1" fontId="3" fillId="34" borderId="22" xfId="0" applyNumberFormat="1" applyFont="1" applyFill="1" applyBorder="1" applyAlignment="1">
      <alignment horizontal="center" vertical="center" wrapText="1"/>
    </xf>
    <xf numFmtId="0" fontId="3" fillId="34" borderId="38" xfId="0" applyFont="1" applyFill="1" applyBorder="1" applyAlignment="1">
      <alignment horizontal="center" vertical="center" wrapText="1"/>
    </xf>
    <xf numFmtId="1" fontId="3" fillId="34" borderId="44" xfId="0" applyNumberFormat="1" applyFont="1" applyFill="1" applyBorder="1" applyAlignment="1">
      <alignment horizontal="center" vertical="center" wrapText="1"/>
    </xf>
    <xf numFmtId="198" fontId="3" fillId="35" borderId="0" xfId="0" applyNumberFormat="1" applyFont="1" applyFill="1" applyBorder="1" applyAlignment="1">
      <alignment horizontal="center" vertical="center" wrapText="1"/>
    </xf>
    <xf numFmtId="198" fontId="3" fillId="35" borderId="111" xfId="0" applyNumberFormat="1" applyFont="1" applyFill="1" applyBorder="1" applyAlignment="1">
      <alignment horizontal="center" vertical="center"/>
    </xf>
    <xf numFmtId="198" fontId="3" fillId="35" borderId="45" xfId="0" applyNumberFormat="1" applyFont="1" applyFill="1" applyBorder="1" applyAlignment="1">
      <alignment horizontal="center" vertical="center"/>
    </xf>
    <xf numFmtId="196" fontId="5" fillId="0" borderId="22" xfId="0" applyNumberFormat="1" applyFont="1" applyFill="1" applyBorder="1" applyAlignment="1" applyProtection="1">
      <alignment vertical="center"/>
      <protection/>
    </xf>
    <xf numFmtId="196" fontId="3" fillId="33" borderId="0" xfId="0" applyNumberFormat="1" applyFont="1" applyFill="1" applyBorder="1" applyAlignment="1" applyProtection="1">
      <alignment horizontal="center" vertical="center" wrapText="1"/>
      <protection/>
    </xf>
    <xf numFmtId="196" fontId="3" fillId="33" borderId="0" xfId="0" applyNumberFormat="1" applyFont="1" applyFill="1" applyBorder="1" applyAlignment="1" applyProtection="1">
      <alignment horizontal="center" vertical="center"/>
      <protection/>
    </xf>
    <xf numFmtId="197" fontId="3" fillId="33" borderId="0" xfId="0" applyNumberFormat="1" applyFont="1" applyFill="1" applyBorder="1" applyAlignment="1" applyProtection="1">
      <alignment horizontal="center" vertical="center"/>
      <protection/>
    </xf>
    <xf numFmtId="197" fontId="83" fillId="0" borderId="0" xfId="0" applyNumberFormat="1" applyFont="1" applyFill="1" applyBorder="1" applyAlignment="1" applyProtection="1">
      <alignment horizontal="center" vertical="center"/>
      <protection/>
    </xf>
    <xf numFmtId="197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>
      <alignment horizontal="center" vertical="center" wrapText="1"/>
    </xf>
    <xf numFmtId="0" fontId="84" fillId="0" borderId="0" xfId="0" applyFont="1" applyFill="1" applyBorder="1" applyAlignment="1">
      <alignment horizontal="center" vertical="center" wrapText="1"/>
    </xf>
    <xf numFmtId="0" fontId="84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85" fillId="0" borderId="0" xfId="0" applyFont="1" applyFill="1" applyBorder="1" applyAlignment="1">
      <alignment horizontal="center" vertical="center" wrapText="1"/>
    </xf>
    <xf numFmtId="198" fontId="3" fillId="0" borderId="0" xfId="0" applyNumberFormat="1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center" vertical="center" wrapText="1"/>
    </xf>
    <xf numFmtId="0" fontId="3" fillId="33" borderId="0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Border="1" applyAlignment="1">
      <alignment horizontal="center" vertical="center" wrapText="1"/>
    </xf>
    <xf numFmtId="49" fontId="6" fillId="33" borderId="0" xfId="0" applyNumberFormat="1" applyFont="1" applyFill="1" applyBorder="1" applyAlignment="1">
      <alignment horizontal="center" vertical="center" wrapText="1"/>
    </xf>
    <xf numFmtId="196" fontId="14" fillId="33" borderId="0" xfId="0" applyNumberFormat="1" applyFont="1" applyFill="1" applyBorder="1" applyAlignment="1" applyProtection="1">
      <alignment horizontal="center" vertical="center"/>
      <protection/>
    </xf>
    <xf numFmtId="196" fontId="6" fillId="33" borderId="0" xfId="0" applyNumberFormat="1" applyFont="1" applyFill="1" applyBorder="1" applyAlignment="1" applyProtection="1">
      <alignment vertical="center"/>
      <protection/>
    </xf>
    <xf numFmtId="1" fontId="6" fillId="33" borderId="0" xfId="0" applyNumberFormat="1" applyFont="1" applyFill="1" applyBorder="1" applyAlignment="1" applyProtection="1">
      <alignment horizontal="center" vertical="center" wrapText="1"/>
      <protection/>
    </xf>
    <xf numFmtId="198" fontId="6" fillId="33" borderId="0" xfId="0" applyNumberFormat="1" applyFont="1" applyFill="1" applyBorder="1" applyAlignment="1" applyProtection="1">
      <alignment horizontal="center" vertical="center" wrapText="1"/>
      <protection/>
    </xf>
    <xf numFmtId="1" fontId="6" fillId="33" borderId="0" xfId="0" applyNumberFormat="1" applyFont="1" applyFill="1" applyBorder="1" applyAlignment="1">
      <alignment horizontal="center" vertical="center"/>
    </xf>
    <xf numFmtId="198" fontId="6" fillId="33" borderId="0" xfId="0" applyNumberFormat="1" applyFont="1" applyFill="1" applyBorder="1" applyAlignment="1" applyProtection="1">
      <alignment horizontal="center" vertical="center"/>
      <protection/>
    </xf>
    <xf numFmtId="197" fontId="6" fillId="33" borderId="0" xfId="0" applyNumberFormat="1" applyFont="1" applyFill="1" applyBorder="1" applyAlignment="1" applyProtection="1">
      <alignment horizontal="center" vertical="center"/>
      <protection/>
    </xf>
    <xf numFmtId="198" fontId="6" fillId="33" borderId="0" xfId="0" applyNumberFormat="1" applyFont="1" applyFill="1" applyBorder="1" applyAlignment="1">
      <alignment horizontal="center" vertical="center" wrapText="1"/>
    </xf>
    <xf numFmtId="202" fontId="6" fillId="33" borderId="0" xfId="0" applyNumberFormat="1" applyFont="1" applyFill="1" applyBorder="1" applyAlignment="1">
      <alignment horizontal="center" vertical="center" wrapText="1"/>
    </xf>
    <xf numFmtId="0" fontId="3" fillId="33" borderId="0" xfId="57" applyFont="1" applyFill="1" applyBorder="1" applyAlignment="1">
      <alignment horizontal="center" vertical="center" wrapText="1"/>
      <protection/>
    </xf>
    <xf numFmtId="196" fontId="2" fillId="33" borderId="22" xfId="0" applyNumberFormat="1" applyFont="1" applyFill="1" applyBorder="1" applyAlignment="1" applyProtection="1">
      <alignment vertical="center"/>
      <protection/>
    </xf>
    <xf numFmtId="196" fontId="5" fillId="33" borderId="22" xfId="0" applyNumberFormat="1" applyFont="1" applyFill="1" applyBorder="1" applyAlignment="1" applyProtection="1">
      <alignment vertical="center"/>
      <protection/>
    </xf>
    <xf numFmtId="196" fontId="2" fillId="35" borderId="22" xfId="0" applyNumberFormat="1" applyFont="1" applyFill="1" applyBorder="1" applyAlignment="1" applyProtection="1">
      <alignment vertical="center"/>
      <protection/>
    </xf>
    <xf numFmtId="196" fontId="10" fillId="33" borderId="22" xfId="0" applyNumberFormat="1" applyFont="1" applyFill="1" applyBorder="1" applyAlignment="1" applyProtection="1">
      <alignment horizontal="center" vertical="center"/>
      <protection/>
    </xf>
    <xf numFmtId="196" fontId="11" fillId="33" borderId="22" xfId="0" applyNumberFormat="1" applyFont="1" applyFill="1" applyBorder="1" applyAlignment="1" applyProtection="1">
      <alignment horizontal="center" vertical="center"/>
      <protection/>
    </xf>
    <xf numFmtId="196" fontId="8" fillId="33" borderId="22" xfId="0" applyNumberFormat="1" applyFont="1" applyFill="1" applyBorder="1" applyAlignment="1" applyProtection="1">
      <alignment vertical="center"/>
      <protection/>
    </xf>
    <xf numFmtId="196" fontId="32" fillId="33" borderId="22" xfId="0" applyNumberFormat="1" applyFont="1" applyFill="1" applyBorder="1" applyAlignment="1" applyProtection="1">
      <alignment vertical="center"/>
      <protection/>
    </xf>
    <xf numFmtId="196" fontId="80" fillId="33" borderId="22" xfId="0" applyNumberFormat="1" applyFont="1" applyFill="1" applyBorder="1" applyAlignment="1" applyProtection="1">
      <alignment vertical="center"/>
      <protection/>
    </xf>
    <xf numFmtId="196" fontId="8" fillId="0" borderId="22" xfId="0" applyNumberFormat="1" applyFont="1" applyFill="1" applyBorder="1" applyAlignment="1" applyProtection="1">
      <alignment vertical="center"/>
      <protection/>
    </xf>
    <xf numFmtId="199" fontId="2" fillId="0" borderId="22" xfId="0" applyNumberFormat="1" applyFont="1" applyFill="1" applyBorder="1" applyAlignment="1" applyProtection="1">
      <alignment vertical="center"/>
      <protection/>
    </xf>
    <xf numFmtId="199" fontId="2" fillId="0" borderId="22" xfId="0" applyNumberFormat="1" applyFont="1" applyFill="1" applyBorder="1" applyAlignment="1" applyProtection="1">
      <alignment vertical="center"/>
      <protection/>
    </xf>
    <xf numFmtId="210" fontId="6" fillId="0" borderId="22" xfId="0" applyNumberFormat="1" applyFont="1" applyFill="1" applyBorder="1" applyAlignment="1" applyProtection="1">
      <alignment vertical="center"/>
      <protection/>
    </xf>
    <xf numFmtId="202" fontId="2" fillId="33" borderId="0" xfId="0" applyNumberFormat="1" applyFont="1" applyFill="1" applyBorder="1" applyAlignment="1" applyProtection="1">
      <alignment vertical="center"/>
      <protection/>
    </xf>
    <xf numFmtId="202" fontId="35" fillId="33" borderId="22" xfId="0" applyNumberFormat="1" applyFont="1" applyFill="1" applyBorder="1" applyAlignment="1" applyProtection="1">
      <alignment horizontal="center" vertical="center"/>
      <protection/>
    </xf>
    <xf numFmtId="196" fontId="6" fillId="33" borderId="22" xfId="0" applyNumberFormat="1" applyFont="1" applyFill="1" applyBorder="1" applyAlignment="1" applyProtection="1">
      <alignment vertical="center"/>
      <protection/>
    </xf>
    <xf numFmtId="202" fontId="13" fillId="33" borderId="22" xfId="0" applyNumberFormat="1" applyFont="1" applyFill="1" applyBorder="1" applyAlignment="1" applyProtection="1">
      <alignment horizontal="center" vertical="center"/>
      <protection/>
    </xf>
    <xf numFmtId="202" fontId="8" fillId="33" borderId="22" xfId="0" applyNumberFormat="1" applyFont="1" applyFill="1" applyBorder="1" applyAlignment="1" applyProtection="1">
      <alignment vertical="center"/>
      <protection/>
    </xf>
    <xf numFmtId="198" fontId="3" fillId="0" borderId="45" xfId="0" applyNumberFormat="1" applyFont="1" applyFill="1" applyBorder="1" applyAlignment="1" applyProtection="1">
      <alignment horizontal="center" vertical="center"/>
      <protection/>
    </xf>
    <xf numFmtId="198" fontId="3" fillId="0" borderId="0" xfId="0" applyNumberFormat="1" applyFont="1" applyFill="1" applyBorder="1" applyAlignment="1">
      <alignment horizontal="center" vertical="center" wrapText="1"/>
    </xf>
    <xf numFmtId="198" fontId="3" fillId="0" borderId="111" xfId="0" applyNumberFormat="1" applyFont="1" applyFill="1" applyBorder="1" applyAlignment="1">
      <alignment horizontal="center" vertical="center"/>
    </xf>
    <xf numFmtId="198" fontId="3" fillId="0" borderId="45" xfId="0" applyNumberFormat="1" applyFont="1" applyFill="1" applyBorder="1" applyAlignment="1">
      <alignment horizontal="center" vertical="center"/>
    </xf>
    <xf numFmtId="196" fontId="2" fillId="33" borderId="0" xfId="0" applyNumberFormat="1" applyFont="1" applyFill="1" applyBorder="1" applyAlignment="1" applyProtection="1">
      <alignment horizontal="left" vertical="center"/>
      <protection/>
    </xf>
    <xf numFmtId="196" fontId="2" fillId="33" borderId="0" xfId="0" applyNumberFormat="1" applyFont="1" applyFill="1" applyBorder="1" applyAlignment="1" applyProtection="1">
      <alignment horizontal="center" vertical="center"/>
      <protection/>
    </xf>
    <xf numFmtId="196" fontId="5" fillId="33" borderId="0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>
      <alignment horizontal="center"/>
    </xf>
    <xf numFmtId="0" fontId="19" fillId="0" borderId="0" xfId="0" applyFont="1" applyBorder="1" applyAlignment="1">
      <alignment horizontal="left" wrapText="1"/>
    </xf>
    <xf numFmtId="0" fontId="31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2" fillId="0" borderId="0" xfId="0" applyFont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19" fillId="0" borderId="0" xfId="0" applyFont="1" applyBorder="1" applyAlignment="1">
      <alignment horizontal="left" vertical="top" wrapText="1"/>
    </xf>
    <xf numFmtId="0" fontId="18" fillId="0" borderId="0" xfId="0" applyFont="1" applyAlignment="1">
      <alignment vertical="top" wrapText="1"/>
    </xf>
    <xf numFmtId="0" fontId="2" fillId="0" borderId="141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138" xfId="0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18" fillId="0" borderId="0" xfId="0" applyFont="1" applyAlignment="1">
      <alignment horizontal="left" wrapText="1"/>
    </xf>
    <xf numFmtId="0" fontId="19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19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7" fillId="0" borderId="0" xfId="0" applyFont="1" applyAlignment="1">
      <alignment wrapText="1"/>
    </xf>
    <xf numFmtId="0" fontId="28" fillId="0" borderId="0" xfId="0" applyFont="1" applyAlignment="1">
      <alignment wrapText="1"/>
    </xf>
    <xf numFmtId="0" fontId="17" fillId="0" borderId="0" xfId="0" applyFont="1" applyAlignment="1">
      <alignment horizontal="left" wrapText="1"/>
    </xf>
    <xf numFmtId="0" fontId="19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20" fillId="0" borderId="0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 textRotation="90"/>
    </xf>
    <xf numFmtId="0" fontId="2" fillId="0" borderId="16" xfId="0" applyFont="1" applyBorder="1" applyAlignment="1">
      <alignment horizontal="center" vertical="center" textRotation="90"/>
    </xf>
    <xf numFmtId="0" fontId="2" fillId="0" borderId="141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138" xfId="0" applyFont="1" applyBorder="1" applyAlignment="1">
      <alignment horizontal="center" vertical="center"/>
    </xf>
    <xf numFmtId="0" fontId="7" fillId="0" borderId="34" xfId="55" applyFont="1" applyBorder="1" applyAlignment="1">
      <alignment horizontal="center" vertical="center" wrapText="1"/>
      <protection/>
    </xf>
    <xf numFmtId="0" fontId="16" fillId="0" borderId="92" xfId="0" applyFont="1" applyBorder="1" applyAlignment="1">
      <alignment wrapText="1"/>
    </xf>
    <xf numFmtId="0" fontId="16" fillId="0" borderId="40" xfId="0" applyFont="1" applyBorder="1" applyAlignment="1">
      <alignment wrapText="1"/>
    </xf>
    <xf numFmtId="0" fontId="16" fillId="0" borderId="95" xfId="0" applyFont="1" applyBorder="1" applyAlignment="1">
      <alignment wrapText="1"/>
    </xf>
    <xf numFmtId="0" fontId="16" fillId="0" borderId="0" xfId="0" applyFont="1" applyAlignment="1">
      <alignment wrapText="1"/>
    </xf>
    <xf numFmtId="0" fontId="16" fillId="0" borderId="130" xfId="0" applyFont="1" applyBorder="1" applyAlignment="1">
      <alignment wrapText="1"/>
    </xf>
    <xf numFmtId="0" fontId="16" fillId="0" borderId="32" xfId="0" applyFont="1" applyBorder="1" applyAlignment="1">
      <alignment wrapText="1"/>
    </xf>
    <xf numFmtId="0" fontId="16" fillId="0" borderId="78" xfId="0" applyFont="1" applyBorder="1" applyAlignment="1">
      <alignment wrapText="1"/>
    </xf>
    <xf numFmtId="0" fontId="16" fillId="0" borderId="11" xfId="0" applyFont="1" applyBorder="1" applyAlignment="1">
      <alignment wrapText="1"/>
    </xf>
    <xf numFmtId="0" fontId="2" fillId="0" borderId="83" xfId="0" applyFont="1" applyFill="1" applyBorder="1" applyAlignment="1">
      <alignment horizontal="center" vertical="center"/>
    </xf>
    <xf numFmtId="0" fontId="2" fillId="0" borderId="84" xfId="0" applyFont="1" applyFill="1" applyBorder="1" applyAlignment="1">
      <alignment horizontal="center" vertical="center"/>
    </xf>
    <xf numFmtId="0" fontId="2" fillId="0" borderId="85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wrapText="1"/>
    </xf>
    <xf numFmtId="0" fontId="9" fillId="0" borderId="0" xfId="55" applyFont="1" applyAlignment="1">
      <alignment horizontal="center"/>
      <protection/>
    </xf>
    <xf numFmtId="0" fontId="16" fillId="0" borderId="92" xfId="0" applyFont="1" applyBorder="1" applyAlignment="1">
      <alignment horizontal="center" vertical="center" wrapText="1"/>
    </xf>
    <xf numFmtId="0" fontId="16" fillId="0" borderId="40" xfId="0" applyFont="1" applyBorder="1" applyAlignment="1">
      <alignment horizontal="center" vertical="center" wrapText="1"/>
    </xf>
    <xf numFmtId="0" fontId="16" fillId="0" borderId="95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130" xfId="0" applyFont="1" applyBorder="1" applyAlignment="1">
      <alignment horizontal="center" vertical="center" wrapText="1"/>
    </xf>
    <xf numFmtId="0" fontId="7" fillId="0" borderId="22" xfId="55" applyFont="1" applyBorder="1" applyAlignment="1">
      <alignment horizontal="center" vertical="center" wrapText="1"/>
      <protection/>
    </xf>
    <xf numFmtId="0" fontId="16" fillId="0" borderId="22" xfId="0" applyFont="1" applyBorder="1" applyAlignment="1">
      <alignment wrapText="1"/>
    </xf>
    <xf numFmtId="0" fontId="16" fillId="0" borderId="32" xfId="0" applyFont="1" applyBorder="1" applyAlignment="1">
      <alignment horizontal="center" vertical="center" wrapText="1"/>
    </xf>
    <xf numFmtId="0" fontId="16" fillId="0" borderId="78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26" fillId="0" borderId="34" xfId="55" applyFont="1" applyBorder="1" applyAlignment="1">
      <alignment horizontal="center" vertical="center" wrapText="1"/>
      <protection/>
    </xf>
    <xf numFmtId="0" fontId="7" fillId="0" borderId="34" xfId="0" applyFont="1" applyBorder="1" applyAlignment="1">
      <alignment horizontal="center" vertical="center" wrapText="1"/>
    </xf>
    <xf numFmtId="0" fontId="7" fillId="0" borderId="92" xfId="55" applyFont="1" applyBorder="1" applyAlignment="1">
      <alignment horizontal="center" vertical="center" wrapText="1"/>
      <protection/>
    </xf>
    <xf numFmtId="0" fontId="7" fillId="0" borderId="40" xfId="55" applyFont="1" applyBorder="1" applyAlignment="1">
      <alignment horizontal="center" vertical="center" wrapText="1"/>
      <protection/>
    </xf>
    <xf numFmtId="0" fontId="7" fillId="0" borderId="95" xfId="55" applyFont="1" applyBorder="1" applyAlignment="1">
      <alignment horizontal="center" vertical="center" wrapText="1"/>
      <protection/>
    </xf>
    <xf numFmtId="0" fontId="7" fillId="0" borderId="0" xfId="55" applyFont="1" applyBorder="1" applyAlignment="1">
      <alignment horizontal="center" vertical="center" wrapText="1"/>
      <protection/>
    </xf>
    <xf numFmtId="0" fontId="7" fillId="0" borderId="130" xfId="55" applyFont="1" applyBorder="1" applyAlignment="1">
      <alignment horizontal="center" vertical="center" wrapText="1"/>
      <protection/>
    </xf>
    <xf numFmtId="0" fontId="7" fillId="0" borderId="32" xfId="55" applyFont="1" applyBorder="1" applyAlignment="1">
      <alignment horizontal="center" vertical="center" wrapText="1"/>
      <protection/>
    </xf>
    <xf numFmtId="0" fontId="7" fillId="0" borderId="78" xfId="55" applyFont="1" applyBorder="1" applyAlignment="1">
      <alignment horizontal="center" vertical="center" wrapText="1"/>
      <protection/>
    </xf>
    <xf numFmtId="0" fontId="7" fillId="0" borderId="11" xfId="55" applyFont="1" applyBorder="1" applyAlignment="1">
      <alignment horizontal="center" vertical="center" wrapText="1"/>
      <protection/>
    </xf>
    <xf numFmtId="0" fontId="2" fillId="0" borderId="22" xfId="55" applyFont="1" applyBorder="1" applyAlignment="1">
      <alignment horizontal="center" vertical="center" wrapText="1"/>
      <protection/>
    </xf>
    <xf numFmtId="0" fontId="2" fillId="0" borderId="79" xfId="0" applyFont="1" applyBorder="1" applyAlignment="1">
      <alignment horizontal="center" wrapText="1"/>
    </xf>
    <xf numFmtId="0" fontId="16" fillId="0" borderId="81" xfId="0" applyFont="1" applyBorder="1" applyAlignment="1">
      <alignment horizontal="center" wrapText="1"/>
    </xf>
    <xf numFmtId="0" fontId="2" fillId="0" borderId="142" xfId="0" applyFont="1" applyFill="1" applyBorder="1" applyAlignment="1">
      <alignment horizontal="center" vertical="center" wrapText="1"/>
    </xf>
    <xf numFmtId="0" fontId="16" fillId="0" borderId="143" xfId="0" applyFont="1" applyFill="1" applyBorder="1" applyAlignment="1">
      <alignment horizontal="center" vertical="center" wrapText="1"/>
    </xf>
    <xf numFmtId="0" fontId="16" fillId="0" borderId="144" xfId="0" applyFont="1" applyFill="1" applyBorder="1" applyAlignment="1">
      <alignment horizontal="center" vertical="center" wrapText="1"/>
    </xf>
    <xf numFmtId="0" fontId="2" fillId="0" borderId="80" xfId="0" applyFont="1" applyFill="1" applyBorder="1" applyAlignment="1">
      <alignment horizontal="center" vertical="center" wrapText="1"/>
    </xf>
    <xf numFmtId="0" fontId="16" fillId="0" borderId="50" xfId="0" applyFont="1" applyFill="1" applyBorder="1" applyAlignment="1">
      <alignment horizontal="center" vertical="center" wrapText="1"/>
    </xf>
    <xf numFmtId="0" fontId="16" fillId="0" borderId="81" xfId="0" applyFont="1" applyFill="1" applyBorder="1" applyAlignment="1">
      <alignment horizontal="center" vertical="center" wrapText="1"/>
    </xf>
    <xf numFmtId="1" fontId="3" fillId="33" borderId="32" xfId="0" applyNumberFormat="1" applyFont="1" applyFill="1" applyBorder="1" applyAlignment="1">
      <alignment horizontal="left" vertical="center" wrapText="1"/>
    </xf>
    <xf numFmtId="1" fontId="3" fillId="33" borderId="78" xfId="0" applyNumberFormat="1" applyFont="1" applyFill="1" applyBorder="1" applyAlignment="1">
      <alignment horizontal="left" vertical="center" wrapText="1"/>
    </xf>
    <xf numFmtId="1" fontId="3" fillId="33" borderId="11" xfId="0" applyNumberFormat="1" applyFont="1" applyFill="1" applyBorder="1" applyAlignment="1">
      <alignment horizontal="left" vertical="center" wrapText="1"/>
    </xf>
    <xf numFmtId="1" fontId="3" fillId="33" borderId="23" xfId="0" applyNumberFormat="1" applyFont="1" applyFill="1" applyBorder="1" applyAlignment="1">
      <alignment horizontal="left" vertical="center" wrapText="1"/>
    </xf>
    <xf numFmtId="1" fontId="3" fillId="33" borderId="45" xfId="0" applyNumberFormat="1" applyFont="1" applyFill="1" applyBorder="1" applyAlignment="1">
      <alignment horizontal="left" vertical="center" wrapText="1"/>
    </xf>
    <xf numFmtId="1" fontId="3" fillId="33" borderId="25" xfId="0" applyNumberFormat="1" applyFont="1" applyFill="1" applyBorder="1" applyAlignment="1">
      <alignment horizontal="left" vertical="center" wrapText="1"/>
    </xf>
    <xf numFmtId="1" fontId="3" fillId="33" borderId="34" xfId="0" applyNumberFormat="1" applyFont="1" applyFill="1" applyBorder="1" applyAlignment="1">
      <alignment horizontal="left" vertical="center" wrapText="1"/>
    </xf>
    <xf numFmtId="1" fontId="3" fillId="33" borderId="92" xfId="0" applyNumberFormat="1" applyFont="1" applyFill="1" applyBorder="1" applyAlignment="1">
      <alignment horizontal="left" vertical="center" wrapText="1"/>
    </xf>
    <xf numFmtId="1" fontId="3" fillId="33" borderId="40" xfId="0" applyNumberFormat="1" applyFont="1" applyFill="1" applyBorder="1" applyAlignment="1">
      <alignment horizontal="left" vertical="center" wrapText="1"/>
    </xf>
    <xf numFmtId="0" fontId="2" fillId="0" borderId="23" xfId="55" applyFont="1" applyFill="1" applyBorder="1" applyAlignment="1">
      <alignment horizontal="center" vertical="center" wrapText="1"/>
      <protection/>
    </xf>
    <xf numFmtId="0" fontId="2" fillId="0" borderId="45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vertical="center" wrapText="1"/>
    </xf>
    <xf numFmtId="0" fontId="2" fillId="0" borderId="22" xfId="55" applyFont="1" applyFill="1" applyBorder="1" applyAlignment="1">
      <alignment horizontal="center" vertical="center" wrapText="1"/>
      <protection/>
    </xf>
    <xf numFmtId="0" fontId="2" fillId="0" borderId="80" xfId="0" applyNumberFormat="1" applyFont="1" applyFill="1" applyBorder="1" applyAlignment="1">
      <alignment horizontal="center" vertical="center" wrapText="1"/>
    </xf>
    <xf numFmtId="0" fontId="81" fillId="0" borderId="50" xfId="0" applyFont="1" applyFill="1" applyBorder="1" applyAlignment="1">
      <alignment horizontal="center" vertical="center" wrapText="1"/>
    </xf>
    <xf numFmtId="0" fontId="81" fillId="0" borderId="81" xfId="0" applyFont="1" applyFill="1" applyBorder="1" applyAlignment="1">
      <alignment horizontal="center" vertical="center" wrapText="1"/>
    </xf>
    <xf numFmtId="0" fontId="81" fillId="0" borderId="143" xfId="0" applyFont="1" applyFill="1" applyBorder="1" applyAlignment="1">
      <alignment horizontal="center" vertical="center" wrapText="1"/>
    </xf>
    <xf numFmtId="0" fontId="81" fillId="0" borderId="144" xfId="0" applyFont="1" applyFill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81" fillId="0" borderId="50" xfId="0" applyFont="1" applyBorder="1" applyAlignment="1">
      <alignment horizontal="center" vertical="center" wrapText="1"/>
    </xf>
    <xf numFmtId="0" fontId="81" fillId="0" borderId="81" xfId="0" applyFont="1" applyBorder="1" applyAlignment="1">
      <alignment horizontal="center" vertical="center" wrapText="1"/>
    </xf>
    <xf numFmtId="0" fontId="7" fillId="0" borderId="23" xfId="55" applyFont="1" applyFill="1" applyBorder="1" applyAlignment="1">
      <alignment horizontal="center" vertical="center" wrapText="1"/>
      <protection/>
    </xf>
    <xf numFmtId="0" fontId="2" fillId="0" borderId="9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49" fontId="7" fillId="0" borderId="34" xfId="55" applyNumberFormat="1" applyFont="1" applyBorder="1" applyAlignment="1">
      <alignment horizontal="center" vertical="center" wrapText="1"/>
      <protection/>
    </xf>
    <xf numFmtId="49" fontId="7" fillId="0" borderId="92" xfId="55" applyNumberFormat="1" applyFont="1" applyBorder="1" applyAlignment="1">
      <alignment horizontal="center" vertical="center" wrapText="1"/>
      <protection/>
    </xf>
    <xf numFmtId="49" fontId="7" fillId="0" borderId="40" xfId="55" applyNumberFormat="1" applyFont="1" applyBorder="1" applyAlignment="1">
      <alignment horizontal="center" vertical="center" wrapText="1"/>
      <protection/>
    </xf>
    <xf numFmtId="49" fontId="7" fillId="0" borderId="95" xfId="55" applyNumberFormat="1" applyFont="1" applyBorder="1" applyAlignment="1">
      <alignment horizontal="center" vertical="center" wrapText="1"/>
      <protection/>
    </xf>
    <xf numFmtId="49" fontId="7" fillId="0" borderId="0" xfId="55" applyNumberFormat="1" applyFont="1" applyBorder="1" applyAlignment="1">
      <alignment horizontal="center" vertical="center" wrapText="1"/>
      <protection/>
    </xf>
    <xf numFmtId="49" fontId="7" fillId="0" borderId="130" xfId="55" applyNumberFormat="1" applyFont="1" applyBorder="1" applyAlignment="1">
      <alignment horizontal="center" vertical="center" wrapText="1"/>
      <protection/>
    </xf>
    <xf numFmtId="49" fontId="7" fillId="0" borderId="32" xfId="55" applyNumberFormat="1" applyFont="1" applyBorder="1" applyAlignment="1">
      <alignment horizontal="center" vertical="center" wrapText="1"/>
      <protection/>
    </xf>
    <xf numFmtId="49" fontId="7" fillId="0" borderId="78" xfId="55" applyNumberFormat="1" applyFont="1" applyBorder="1" applyAlignment="1">
      <alignment horizontal="center" vertical="center" wrapText="1"/>
      <protection/>
    </xf>
    <xf numFmtId="49" fontId="7" fillId="0" borderId="11" xfId="55" applyNumberFormat="1" applyFont="1" applyBorder="1" applyAlignment="1">
      <alignment horizontal="center" vertical="center" wrapText="1"/>
      <protection/>
    </xf>
    <xf numFmtId="0" fontId="7" fillId="0" borderId="92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9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30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7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16" fillId="0" borderId="81" xfId="0" applyFont="1" applyBorder="1" applyAlignment="1">
      <alignment horizontal="center" vertical="center" wrapText="1"/>
    </xf>
    <xf numFmtId="0" fontId="2" fillId="0" borderId="142" xfId="0" applyFont="1" applyBorder="1" applyAlignment="1">
      <alignment horizontal="center" vertical="center" wrapText="1"/>
    </xf>
    <xf numFmtId="0" fontId="16" fillId="0" borderId="143" xfId="0" applyFont="1" applyBorder="1" applyAlignment="1">
      <alignment horizontal="center" vertical="center" wrapText="1"/>
    </xf>
    <xf numFmtId="0" fontId="16" fillId="0" borderId="144" xfId="0" applyFont="1" applyBorder="1" applyAlignment="1">
      <alignment horizontal="center" vertical="center" wrapText="1"/>
    </xf>
    <xf numFmtId="0" fontId="16" fillId="0" borderId="50" xfId="0" applyFont="1" applyBorder="1" applyAlignment="1">
      <alignment horizontal="center" vertical="center" wrapText="1"/>
    </xf>
    <xf numFmtId="1" fontId="2" fillId="0" borderId="80" xfId="0" applyNumberFormat="1" applyFont="1" applyBorder="1" applyAlignment="1">
      <alignment horizontal="center" vertical="center" wrapText="1"/>
    </xf>
    <xf numFmtId="1" fontId="16" fillId="0" borderId="50" xfId="0" applyNumberFormat="1" applyFont="1" applyBorder="1" applyAlignment="1">
      <alignment horizontal="center" vertical="center" wrapText="1"/>
    </xf>
    <xf numFmtId="1" fontId="16" fillId="0" borderId="81" xfId="0" applyNumberFormat="1" applyFont="1" applyBorder="1" applyAlignment="1">
      <alignment horizontal="center" vertical="center" wrapText="1"/>
    </xf>
    <xf numFmtId="0" fontId="2" fillId="0" borderId="23" xfId="55" applyFont="1" applyBorder="1" applyAlignment="1">
      <alignment horizontal="center" vertical="center" wrapText="1"/>
      <protection/>
    </xf>
    <xf numFmtId="0" fontId="2" fillId="0" borderId="45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81" xfId="0" applyFont="1" applyBorder="1" applyAlignment="1">
      <alignment horizontal="center" wrapText="1"/>
    </xf>
    <xf numFmtId="0" fontId="2" fillId="0" borderId="145" xfId="0" applyFont="1" applyFill="1" applyBorder="1" applyAlignment="1">
      <alignment horizontal="center" vertical="center" wrapText="1"/>
    </xf>
    <xf numFmtId="0" fontId="2" fillId="0" borderId="112" xfId="0" applyFont="1" applyFill="1" applyBorder="1" applyAlignment="1">
      <alignment horizontal="center" vertical="center" wrapText="1"/>
    </xf>
    <xf numFmtId="0" fontId="2" fillId="0" borderId="146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81" xfId="0" applyFont="1" applyFill="1" applyBorder="1" applyAlignment="1">
      <alignment horizontal="center" vertical="center" wrapText="1"/>
    </xf>
    <xf numFmtId="49" fontId="2" fillId="0" borderId="23" xfId="55" applyNumberFormat="1" applyFont="1" applyBorder="1" applyAlignment="1">
      <alignment horizontal="left" vertical="center" wrapText="1"/>
      <protection/>
    </xf>
    <xf numFmtId="0" fontId="16" fillId="0" borderId="45" xfId="0" applyFont="1" applyBorder="1" applyAlignment="1">
      <alignment vertical="center" wrapText="1"/>
    </xf>
    <xf numFmtId="0" fontId="16" fillId="0" borderId="25" xfId="0" applyFont="1" applyBorder="1" applyAlignment="1">
      <alignment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202" fontId="6" fillId="33" borderId="87" xfId="0" applyNumberFormat="1" applyFont="1" applyFill="1" applyBorder="1" applyAlignment="1">
      <alignment horizontal="center" vertical="center" wrapText="1"/>
    </xf>
    <xf numFmtId="202" fontId="6" fillId="33" borderId="147" xfId="0" applyNumberFormat="1" applyFont="1" applyFill="1" applyBorder="1" applyAlignment="1">
      <alignment horizontal="center" vertical="center" wrapText="1"/>
    </xf>
    <xf numFmtId="49" fontId="6" fillId="33" borderId="54" xfId="0" applyNumberFormat="1" applyFont="1" applyFill="1" applyBorder="1" applyAlignment="1">
      <alignment horizontal="center" vertical="center" wrapText="1"/>
    </xf>
    <xf numFmtId="49" fontId="6" fillId="33" borderId="148" xfId="0" applyNumberFormat="1" applyFont="1" applyFill="1" applyBorder="1" applyAlignment="1">
      <alignment horizontal="center" vertical="center" wrapText="1"/>
    </xf>
    <xf numFmtId="49" fontId="6" fillId="33" borderId="65" xfId="0" applyNumberFormat="1" applyFont="1" applyFill="1" applyBorder="1" applyAlignment="1" applyProtection="1">
      <alignment horizontal="center" vertical="center"/>
      <protection/>
    </xf>
    <xf numFmtId="49" fontId="6" fillId="33" borderId="149" xfId="0" applyNumberFormat="1" applyFont="1" applyFill="1" applyBorder="1" applyAlignment="1" applyProtection="1">
      <alignment horizontal="center" vertical="center"/>
      <protection/>
    </xf>
    <xf numFmtId="0" fontId="6" fillId="33" borderId="54" xfId="0" applyNumberFormat="1" applyFont="1" applyFill="1" applyBorder="1" applyAlignment="1" applyProtection="1">
      <alignment horizontal="center" vertical="center"/>
      <protection/>
    </xf>
    <xf numFmtId="0" fontId="6" fillId="33" borderId="75" xfId="0" applyNumberFormat="1" applyFont="1" applyFill="1" applyBorder="1" applyAlignment="1" applyProtection="1">
      <alignment horizontal="center" vertical="center"/>
      <protection/>
    </xf>
    <xf numFmtId="198" fontId="3" fillId="33" borderId="30" xfId="0" applyNumberFormat="1" applyFont="1" applyFill="1" applyBorder="1" applyAlignment="1" applyProtection="1">
      <alignment horizontal="center" vertical="center"/>
      <protection/>
    </xf>
    <xf numFmtId="198" fontId="3" fillId="33" borderId="82" xfId="0" applyNumberFormat="1" applyFont="1" applyFill="1" applyBorder="1" applyAlignment="1" applyProtection="1">
      <alignment horizontal="center" vertical="center"/>
      <protection/>
    </xf>
    <xf numFmtId="198" fontId="3" fillId="33" borderId="149" xfId="0" applyNumberFormat="1" applyFont="1" applyFill="1" applyBorder="1" applyAlignment="1" applyProtection="1">
      <alignment horizontal="center" vertical="center"/>
      <protection/>
    </xf>
    <xf numFmtId="196" fontId="3" fillId="33" borderId="150" xfId="0" applyNumberFormat="1" applyFont="1" applyFill="1" applyBorder="1" applyAlignment="1" applyProtection="1">
      <alignment horizontal="left" vertical="center"/>
      <protection/>
    </xf>
    <xf numFmtId="196" fontId="3" fillId="33" borderId="126" xfId="0" applyNumberFormat="1" applyFont="1" applyFill="1" applyBorder="1" applyAlignment="1" applyProtection="1">
      <alignment horizontal="left" vertical="center"/>
      <protection/>
    </xf>
    <xf numFmtId="196" fontId="3" fillId="33" borderId="10" xfId="0" applyNumberFormat="1" applyFont="1" applyFill="1" applyBorder="1" applyAlignment="1" applyProtection="1">
      <alignment horizontal="left" vertical="center"/>
      <protection/>
    </xf>
    <xf numFmtId="196" fontId="3" fillId="33" borderId="22" xfId="0" applyNumberFormat="1" applyFont="1" applyFill="1" applyBorder="1" applyAlignment="1" applyProtection="1">
      <alignment horizontal="left" vertical="center"/>
      <protection/>
    </xf>
    <xf numFmtId="49" fontId="6" fillId="33" borderId="55" xfId="0" applyNumberFormat="1" applyFont="1" applyFill="1" applyBorder="1" applyAlignment="1">
      <alignment horizontal="center" vertical="center" wrapText="1"/>
    </xf>
    <xf numFmtId="49" fontId="6" fillId="33" borderId="72" xfId="0" applyNumberFormat="1" applyFont="1" applyFill="1" applyBorder="1" applyAlignment="1">
      <alignment horizontal="center" vertical="center" wrapText="1"/>
    </xf>
    <xf numFmtId="196" fontId="3" fillId="33" borderId="58" xfId="0" applyNumberFormat="1" applyFont="1" applyFill="1" applyBorder="1" applyAlignment="1" applyProtection="1">
      <alignment horizontal="left" vertical="center"/>
      <protection/>
    </xf>
    <xf numFmtId="196" fontId="3" fillId="33" borderId="97" xfId="0" applyNumberFormat="1" applyFont="1" applyFill="1" applyBorder="1" applyAlignment="1" applyProtection="1">
      <alignment horizontal="left" vertical="center"/>
      <protection/>
    </xf>
    <xf numFmtId="196" fontId="3" fillId="33" borderId="83" xfId="0" applyNumberFormat="1" applyFont="1" applyFill="1" applyBorder="1" applyAlignment="1" applyProtection="1">
      <alignment horizontal="left" vertical="center"/>
      <protection/>
    </xf>
    <xf numFmtId="196" fontId="3" fillId="33" borderId="101" xfId="0" applyNumberFormat="1" applyFont="1" applyFill="1" applyBorder="1" applyAlignment="1" applyProtection="1">
      <alignment horizontal="left" vertical="center"/>
      <protection/>
    </xf>
    <xf numFmtId="0" fontId="6" fillId="33" borderId="93" xfId="0" applyNumberFormat="1" applyFont="1" applyFill="1" applyBorder="1" applyAlignment="1" applyProtection="1">
      <alignment horizontal="center" vertical="center"/>
      <protection/>
    </xf>
    <xf numFmtId="0" fontId="6" fillId="33" borderId="0" xfId="0" applyNumberFormat="1" applyFont="1" applyFill="1" applyBorder="1" applyAlignment="1" applyProtection="1">
      <alignment horizontal="center" vertical="center"/>
      <protection/>
    </xf>
    <xf numFmtId="0" fontId="6" fillId="33" borderId="45" xfId="0" applyFont="1" applyFill="1" applyBorder="1" applyAlignment="1" applyProtection="1">
      <alignment horizontal="right" vertical="center"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6" fillId="33" borderId="16" xfId="0" applyNumberFormat="1" applyFont="1" applyFill="1" applyBorder="1" applyAlignment="1" applyProtection="1">
      <alignment horizontal="right" vertical="center"/>
      <protection/>
    </xf>
    <xf numFmtId="0" fontId="6" fillId="33" borderId="14" xfId="0" applyNumberFormat="1" applyFont="1" applyFill="1" applyBorder="1" applyAlignment="1" applyProtection="1">
      <alignment horizontal="right" vertical="center"/>
      <protection/>
    </xf>
    <xf numFmtId="0" fontId="6" fillId="33" borderId="13" xfId="0" applyNumberFormat="1" applyFont="1" applyFill="1" applyBorder="1" applyAlignment="1" applyProtection="1">
      <alignment horizontal="right" vertical="center"/>
      <protection/>
    </xf>
    <xf numFmtId="0" fontId="6" fillId="33" borderId="0" xfId="0" applyNumberFormat="1" applyFont="1" applyFill="1" applyBorder="1" applyAlignment="1" applyProtection="1">
      <alignment horizontal="right" vertical="center"/>
      <protection/>
    </xf>
    <xf numFmtId="0" fontId="3" fillId="33" borderId="151" xfId="0" applyFont="1" applyFill="1" applyBorder="1" applyAlignment="1" applyProtection="1">
      <alignment horizontal="right" vertical="center"/>
      <protection/>
    </xf>
    <xf numFmtId="0" fontId="3" fillId="33" borderId="152" xfId="0" applyFont="1" applyFill="1" applyBorder="1" applyAlignment="1" applyProtection="1">
      <alignment horizontal="right" vertical="center"/>
      <protection/>
    </xf>
    <xf numFmtId="0" fontId="6" fillId="33" borderId="78" xfId="0" applyFont="1" applyFill="1" applyBorder="1" applyAlignment="1" applyProtection="1">
      <alignment horizontal="right" vertical="center"/>
      <protection/>
    </xf>
    <xf numFmtId="202" fontId="6" fillId="33" borderId="88" xfId="0" applyNumberFormat="1" applyFont="1" applyFill="1" applyBorder="1" applyAlignment="1" applyProtection="1">
      <alignment horizontal="center" vertical="center" wrapText="1"/>
      <protection/>
    </xf>
    <xf numFmtId="202" fontId="32" fillId="33" borderId="153" xfId="0" applyNumberFormat="1" applyFont="1" applyFill="1" applyBorder="1" applyAlignment="1">
      <alignment horizontal="center" vertical="center" wrapText="1"/>
    </xf>
    <xf numFmtId="202" fontId="6" fillId="33" borderId="54" xfId="0" applyNumberFormat="1" applyFont="1" applyFill="1" applyBorder="1" applyAlignment="1" applyProtection="1">
      <alignment horizontal="center" vertical="center" wrapText="1"/>
      <protection/>
    </xf>
    <xf numFmtId="202" fontId="6" fillId="33" borderId="75" xfId="0" applyNumberFormat="1" applyFont="1" applyFill="1" applyBorder="1" applyAlignment="1" applyProtection="1">
      <alignment horizontal="center" vertical="center" wrapText="1"/>
      <protection/>
    </xf>
    <xf numFmtId="202" fontId="6" fillId="33" borderId="148" xfId="0" applyNumberFormat="1" applyFont="1" applyFill="1" applyBorder="1" applyAlignment="1" applyProtection="1">
      <alignment horizontal="center" vertical="center" wrapText="1"/>
      <protection/>
    </xf>
    <xf numFmtId="196" fontId="6" fillId="33" borderId="54" xfId="0" applyNumberFormat="1" applyFont="1" applyFill="1" applyBorder="1" applyAlignment="1" applyProtection="1">
      <alignment horizontal="center" vertical="center"/>
      <protection/>
    </xf>
    <xf numFmtId="196" fontId="6" fillId="33" borderId="75" xfId="0" applyNumberFormat="1" applyFont="1" applyFill="1" applyBorder="1" applyAlignment="1" applyProtection="1">
      <alignment horizontal="center" vertical="center"/>
      <protection/>
    </xf>
    <xf numFmtId="196" fontId="6" fillId="33" borderId="154" xfId="0" applyNumberFormat="1" applyFont="1" applyFill="1" applyBorder="1" applyAlignment="1" applyProtection="1">
      <alignment horizontal="center" vertical="center"/>
      <protection/>
    </xf>
    <xf numFmtId="196" fontId="3" fillId="33" borderId="57" xfId="0" applyNumberFormat="1" applyFont="1" applyFill="1" applyBorder="1" applyAlignment="1" applyProtection="1">
      <alignment horizontal="center" vertical="center" textRotation="90" wrapText="1"/>
      <protection/>
    </xf>
    <xf numFmtId="196" fontId="3" fillId="33" borderId="104" xfId="0" applyNumberFormat="1" applyFont="1" applyFill="1" applyBorder="1" applyAlignment="1" applyProtection="1">
      <alignment horizontal="center" vertical="center" textRotation="90" wrapText="1"/>
      <protection/>
    </xf>
    <xf numFmtId="196" fontId="3" fillId="33" borderId="22" xfId="0" applyNumberFormat="1" applyFont="1" applyFill="1" applyBorder="1" applyAlignment="1" applyProtection="1">
      <alignment horizontal="center" vertical="center" wrapText="1"/>
      <protection/>
    </xf>
    <xf numFmtId="196" fontId="3" fillId="33" borderId="39" xfId="0" applyNumberFormat="1" applyFont="1" applyFill="1" applyBorder="1" applyAlignment="1" applyProtection="1">
      <alignment horizontal="center" vertical="center"/>
      <protection/>
    </xf>
    <xf numFmtId="196" fontId="3" fillId="33" borderId="38" xfId="0" applyNumberFormat="1" applyFont="1" applyFill="1" applyBorder="1" applyAlignment="1" applyProtection="1">
      <alignment horizontal="center" vertical="center"/>
      <protection/>
    </xf>
    <xf numFmtId="196" fontId="3" fillId="33" borderId="90" xfId="0" applyNumberFormat="1" applyFont="1" applyFill="1" applyBorder="1" applyAlignment="1" applyProtection="1">
      <alignment horizontal="center" vertical="center" textRotation="90" wrapText="1"/>
      <protection/>
    </xf>
    <xf numFmtId="196" fontId="3" fillId="33" borderId="129" xfId="0" applyNumberFormat="1" applyFont="1" applyFill="1" applyBorder="1" applyAlignment="1" applyProtection="1">
      <alignment horizontal="center" vertical="center" textRotation="90" wrapText="1"/>
      <protection/>
    </xf>
    <xf numFmtId="196" fontId="3" fillId="33" borderId="105" xfId="0" applyNumberFormat="1" applyFont="1" applyFill="1" applyBorder="1" applyAlignment="1" applyProtection="1">
      <alignment horizontal="center" vertical="center" textRotation="90" wrapText="1"/>
      <protection/>
    </xf>
    <xf numFmtId="0" fontId="3" fillId="33" borderId="77" xfId="0" applyNumberFormat="1" applyFont="1" applyFill="1" applyBorder="1" applyAlignment="1" applyProtection="1">
      <alignment horizontal="center" vertical="center" textRotation="90" wrapText="1"/>
      <protection/>
    </xf>
    <xf numFmtId="0" fontId="3" fillId="33" borderId="39" xfId="0" applyNumberFormat="1" applyFont="1" applyFill="1" applyBorder="1" applyAlignment="1" applyProtection="1">
      <alignment horizontal="center" vertical="center" textRotation="90" wrapText="1"/>
      <protection/>
    </xf>
    <xf numFmtId="0" fontId="3" fillId="33" borderId="113" xfId="0" applyNumberFormat="1" applyFont="1" applyFill="1" applyBorder="1" applyAlignment="1" applyProtection="1">
      <alignment horizontal="center" vertical="center" textRotation="90" wrapText="1"/>
      <protection/>
    </xf>
    <xf numFmtId="0" fontId="3" fillId="33" borderId="155" xfId="0" applyNumberFormat="1" applyFont="1" applyFill="1" applyBorder="1" applyAlignment="1" applyProtection="1">
      <alignment horizontal="center" vertical="center" textRotation="90" wrapText="1"/>
      <protection/>
    </xf>
    <xf numFmtId="196" fontId="3" fillId="33" borderId="89" xfId="0" applyNumberFormat="1" applyFont="1" applyFill="1" applyBorder="1" applyAlignment="1" applyProtection="1">
      <alignment horizontal="center" vertical="center" wrapText="1"/>
      <protection/>
    </xf>
    <xf numFmtId="196" fontId="3" fillId="33" borderId="22" xfId="0" applyNumberFormat="1" applyFont="1" applyFill="1" applyBorder="1" applyAlignment="1" applyProtection="1">
      <alignment horizontal="center" vertical="center"/>
      <protection/>
    </xf>
    <xf numFmtId="196" fontId="3" fillId="33" borderId="23" xfId="0" applyNumberFormat="1" applyFont="1" applyFill="1" applyBorder="1" applyAlignment="1" applyProtection="1">
      <alignment horizontal="center" vertical="center"/>
      <protection/>
    </xf>
    <xf numFmtId="196" fontId="3" fillId="33" borderId="0" xfId="0" applyNumberFormat="1" applyFont="1" applyFill="1" applyBorder="1" applyAlignment="1" applyProtection="1">
      <alignment horizontal="center" vertical="center" textRotation="90" wrapText="1"/>
      <protection/>
    </xf>
    <xf numFmtId="196" fontId="3" fillId="33" borderId="128" xfId="0" applyNumberFormat="1" applyFont="1" applyFill="1" applyBorder="1" applyAlignment="1" applyProtection="1">
      <alignment horizontal="center" vertical="center" textRotation="90" wrapText="1"/>
      <protection/>
    </xf>
    <xf numFmtId="196" fontId="3" fillId="33" borderId="156" xfId="0" applyNumberFormat="1" applyFont="1" applyFill="1" applyBorder="1" applyAlignment="1" applyProtection="1">
      <alignment horizontal="center" vertical="center" textRotation="90" wrapText="1"/>
      <protection/>
    </xf>
    <xf numFmtId="196" fontId="3" fillId="33" borderId="111" xfId="0" applyNumberFormat="1" applyFont="1" applyFill="1" applyBorder="1" applyAlignment="1" applyProtection="1">
      <alignment horizontal="center" vertical="center" textRotation="90" wrapText="1"/>
      <protection/>
    </xf>
    <xf numFmtId="196" fontId="3" fillId="33" borderId="109" xfId="0" applyNumberFormat="1" applyFont="1" applyFill="1" applyBorder="1" applyAlignment="1" applyProtection="1">
      <alignment horizontal="center" vertical="center" textRotation="90" wrapText="1"/>
      <protection/>
    </xf>
    <xf numFmtId="196" fontId="3" fillId="33" borderId="86" xfId="0" applyNumberFormat="1" applyFont="1" applyFill="1" applyBorder="1" applyAlignment="1" applyProtection="1">
      <alignment horizontal="center" vertical="center" textRotation="90" wrapText="1"/>
      <protection/>
    </xf>
    <xf numFmtId="196" fontId="3" fillId="33" borderId="141" xfId="0" applyNumberFormat="1" applyFont="1" applyFill="1" applyBorder="1" applyAlignment="1" applyProtection="1">
      <alignment horizontal="left" vertical="center"/>
      <protection/>
    </xf>
    <xf numFmtId="196" fontId="3" fillId="33" borderId="138" xfId="0" applyNumberFormat="1" applyFont="1" applyFill="1" applyBorder="1" applyAlignment="1" applyProtection="1">
      <alignment horizontal="left" vertical="center"/>
      <protection/>
    </xf>
    <xf numFmtId="49" fontId="6" fillId="33" borderId="55" xfId="0" applyNumberFormat="1" applyFont="1" applyFill="1" applyBorder="1" applyAlignment="1" applyProtection="1">
      <alignment horizontal="center" vertical="center"/>
      <protection/>
    </xf>
    <xf numFmtId="49" fontId="6" fillId="33" borderId="72" xfId="0" applyNumberFormat="1" applyFont="1" applyFill="1" applyBorder="1" applyAlignment="1" applyProtection="1">
      <alignment horizontal="center" vertical="center"/>
      <protection/>
    </xf>
    <xf numFmtId="196" fontId="3" fillId="33" borderId="157" xfId="0" applyNumberFormat="1" applyFont="1" applyFill="1" applyBorder="1" applyAlignment="1" applyProtection="1">
      <alignment horizontal="center" vertical="center" wrapText="1"/>
      <protection/>
    </xf>
    <xf numFmtId="196" fontId="3" fillId="33" borderId="158" xfId="0" applyNumberFormat="1" applyFont="1" applyFill="1" applyBorder="1" applyAlignment="1" applyProtection="1">
      <alignment horizontal="center" vertical="center" wrapText="1"/>
      <protection/>
    </xf>
    <xf numFmtId="196" fontId="3" fillId="33" borderId="22" xfId="0" applyNumberFormat="1" applyFont="1" applyFill="1" applyBorder="1" applyAlignment="1" applyProtection="1">
      <alignment horizontal="center" vertical="center" textRotation="90" wrapText="1"/>
      <protection/>
    </xf>
    <xf numFmtId="196" fontId="3" fillId="33" borderId="14" xfId="0" applyNumberFormat="1" applyFont="1" applyFill="1" applyBorder="1" applyAlignment="1" applyProtection="1">
      <alignment horizontal="center" vertical="center" textRotation="90" wrapText="1"/>
      <protection/>
    </xf>
    <xf numFmtId="0" fontId="3" fillId="33" borderId="54" xfId="0" applyFont="1" applyFill="1" applyBorder="1" applyAlignment="1">
      <alignment horizontal="center" vertical="center" wrapText="1"/>
    </xf>
    <xf numFmtId="0" fontId="3" fillId="33" borderId="75" xfId="0" applyFont="1" applyFill="1" applyBorder="1" applyAlignment="1">
      <alignment horizontal="center" vertical="center" wrapText="1"/>
    </xf>
    <xf numFmtId="0" fontId="3" fillId="33" borderId="148" xfId="0" applyFont="1" applyFill="1" applyBorder="1" applyAlignment="1">
      <alignment horizontal="center" vertical="center" wrapText="1"/>
    </xf>
    <xf numFmtId="196" fontId="3" fillId="33" borderId="87" xfId="0" applyNumberFormat="1" applyFont="1" applyFill="1" applyBorder="1" applyAlignment="1" applyProtection="1">
      <alignment horizontal="center" vertical="center" wrapText="1"/>
      <protection/>
    </xf>
    <xf numFmtId="196" fontId="3" fillId="33" borderId="154" xfId="0" applyNumberFormat="1" applyFont="1" applyFill="1" applyBorder="1" applyAlignment="1" applyProtection="1">
      <alignment horizontal="center" vertical="center" wrapText="1"/>
      <protection/>
    </xf>
    <xf numFmtId="1" fontId="3" fillId="33" borderId="96" xfId="0" applyNumberFormat="1" applyFont="1" applyFill="1" applyBorder="1" applyAlignment="1">
      <alignment horizontal="center" vertical="center" wrapText="1"/>
    </xf>
    <xf numFmtId="1" fontId="3" fillId="33" borderId="136" xfId="0" applyNumberFormat="1" applyFont="1" applyFill="1" applyBorder="1" applyAlignment="1">
      <alignment horizontal="center" vertical="center" wrapText="1"/>
    </xf>
    <xf numFmtId="0" fontId="3" fillId="33" borderId="93" xfId="0" applyFont="1" applyFill="1" applyBorder="1" applyAlignment="1">
      <alignment horizontal="center" vertical="center" wrapText="1"/>
    </xf>
    <xf numFmtId="0" fontId="3" fillId="33" borderId="99" xfId="0" applyFont="1" applyFill="1" applyBorder="1" applyAlignment="1">
      <alignment horizontal="center" vertical="center" wrapText="1"/>
    </xf>
    <xf numFmtId="196" fontId="3" fillId="33" borderId="10" xfId="0" applyNumberFormat="1" applyFont="1" applyFill="1" applyBorder="1" applyAlignment="1" applyProtection="1">
      <alignment horizontal="center" vertical="center"/>
      <protection/>
    </xf>
    <xf numFmtId="196" fontId="3" fillId="33" borderId="38" xfId="0" applyNumberFormat="1" applyFont="1" applyFill="1" applyBorder="1" applyAlignment="1" applyProtection="1">
      <alignment horizontal="center" vertical="center" textRotation="90" wrapText="1"/>
      <protection/>
    </xf>
    <xf numFmtId="196" fontId="3" fillId="33" borderId="48" xfId="0" applyNumberFormat="1" applyFont="1" applyFill="1" applyBorder="1" applyAlignment="1" applyProtection="1">
      <alignment horizontal="center" vertical="center" textRotation="90" wrapText="1"/>
      <protection/>
    </xf>
    <xf numFmtId="196" fontId="3" fillId="33" borderId="16" xfId="0" applyNumberFormat="1" applyFont="1" applyFill="1" applyBorder="1" applyAlignment="1" applyProtection="1">
      <alignment horizontal="left" vertical="center"/>
      <protection/>
    </xf>
    <xf numFmtId="196" fontId="3" fillId="33" borderId="14" xfId="0" applyNumberFormat="1" applyFont="1" applyFill="1" applyBorder="1" applyAlignment="1" applyProtection="1">
      <alignment horizontal="left" vertical="center"/>
      <protection/>
    </xf>
    <xf numFmtId="196" fontId="3" fillId="33" borderId="54" xfId="0" applyNumberFormat="1" applyFont="1" applyFill="1" applyBorder="1" applyAlignment="1" applyProtection="1">
      <alignment horizontal="center" vertical="center"/>
      <protection/>
    </xf>
    <xf numFmtId="196" fontId="3" fillId="33" borderId="75" xfId="0" applyNumberFormat="1" applyFont="1" applyFill="1" applyBorder="1" applyAlignment="1" applyProtection="1">
      <alignment horizontal="center" vertical="center"/>
      <protection/>
    </xf>
    <xf numFmtId="196" fontId="3" fillId="33" borderId="148" xfId="0" applyNumberFormat="1" applyFont="1" applyFill="1" applyBorder="1" applyAlignment="1" applyProtection="1">
      <alignment horizontal="center" vertical="center"/>
      <protection/>
    </xf>
    <xf numFmtId="197" fontId="3" fillId="33" borderId="54" xfId="0" applyNumberFormat="1" applyFont="1" applyFill="1" applyBorder="1" applyAlignment="1" applyProtection="1">
      <alignment horizontal="center" vertical="center"/>
      <protection/>
    </xf>
    <xf numFmtId="197" fontId="3" fillId="33" borderId="75" xfId="0" applyNumberFormat="1" applyFont="1" applyFill="1" applyBorder="1" applyAlignment="1" applyProtection="1">
      <alignment horizontal="center" vertical="center"/>
      <protection/>
    </xf>
    <xf numFmtId="197" fontId="3" fillId="33" borderId="148" xfId="0" applyNumberFormat="1" applyFont="1" applyFill="1" applyBorder="1" applyAlignment="1" applyProtection="1">
      <alignment horizontal="center" vertical="center"/>
      <protection/>
    </xf>
    <xf numFmtId="0" fontId="3" fillId="33" borderId="131" xfId="0" applyNumberFormat="1" applyFont="1" applyFill="1" applyBorder="1" applyAlignment="1" applyProtection="1">
      <alignment horizontal="center" vertical="center" textRotation="90"/>
      <protection/>
    </xf>
    <xf numFmtId="0" fontId="3" fillId="33" borderId="37" xfId="0" applyNumberFormat="1" applyFont="1" applyFill="1" applyBorder="1" applyAlignment="1" applyProtection="1">
      <alignment horizontal="center" vertical="center" textRotation="90"/>
      <protection/>
    </xf>
    <xf numFmtId="0" fontId="3" fillId="33" borderId="47" xfId="0" applyNumberFormat="1" applyFont="1" applyFill="1" applyBorder="1" applyAlignment="1" applyProtection="1">
      <alignment horizontal="center" vertical="center" textRotation="90"/>
      <protection/>
    </xf>
    <xf numFmtId="196" fontId="3" fillId="33" borderId="62" xfId="0" applyNumberFormat="1" applyFont="1" applyFill="1" applyBorder="1" applyAlignment="1" applyProtection="1">
      <alignment horizontal="center" vertical="top" wrapText="1"/>
      <protection/>
    </xf>
    <xf numFmtId="196" fontId="3" fillId="33" borderId="154" xfId="0" applyNumberFormat="1" applyFont="1" applyFill="1" applyBorder="1" applyAlignment="1" applyProtection="1">
      <alignment horizontal="center" vertical="top" wrapText="1"/>
      <protection/>
    </xf>
    <xf numFmtId="196" fontId="3" fillId="33" borderId="133" xfId="0" applyNumberFormat="1" applyFont="1" applyFill="1" applyBorder="1" applyAlignment="1" applyProtection="1">
      <alignment horizontal="center" vertical="top" wrapText="1"/>
      <protection/>
    </xf>
    <xf numFmtId="196" fontId="3" fillId="33" borderId="159" xfId="0" applyNumberFormat="1" applyFont="1" applyFill="1" applyBorder="1" applyAlignment="1" applyProtection="1">
      <alignment horizontal="center" vertical="top" wrapText="1"/>
      <protection/>
    </xf>
    <xf numFmtId="196" fontId="3" fillId="33" borderId="78" xfId="0" applyNumberFormat="1" applyFont="1" applyFill="1" applyBorder="1" applyAlignment="1" applyProtection="1">
      <alignment horizontal="center" vertical="top" wrapText="1"/>
      <protection/>
    </xf>
    <xf numFmtId="196" fontId="3" fillId="33" borderId="160" xfId="0" applyNumberFormat="1" applyFont="1" applyFill="1" applyBorder="1" applyAlignment="1" applyProtection="1">
      <alignment horizontal="center" vertical="top" wrapText="1"/>
      <protection/>
    </xf>
    <xf numFmtId="198" fontId="3" fillId="33" borderId="0" xfId="0" applyNumberFormat="1" applyFont="1" applyFill="1" applyBorder="1" applyAlignment="1" applyProtection="1">
      <alignment horizontal="center" vertical="center"/>
      <protection/>
    </xf>
    <xf numFmtId="198" fontId="3" fillId="33" borderId="130" xfId="0" applyNumberFormat="1" applyFont="1" applyFill="1" applyBorder="1" applyAlignment="1" applyProtection="1">
      <alignment horizontal="center" vertical="center"/>
      <protection/>
    </xf>
    <xf numFmtId="1" fontId="3" fillId="33" borderId="55" xfId="0" applyNumberFormat="1" applyFont="1" applyFill="1" applyBorder="1" applyAlignment="1">
      <alignment horizontal="center" vertical="center" wrapText="1"/>
    </xf>
    <xf numFmtId="1" fontId="3" fillId="33" borderId="70" xfId="0" applyNumberFormat="1" applyFont="1" applyFill="1" applyBorder="1" applyAlignment="1">
      <alignment horizontal="center" vertical="center" wrapText="1"/>
    </xf>
    <xf numFmtId="202" fontId="6" fillId="33" borderId="87" xfId="0" applyNumberFormat="1" applyFont="1" applyFill="1" applyBorder="1" applyAlignment="1" applyProtection="1">
      <alignment horizontal="center" vertical="center" wrapText="1"/>
      <protection/>
    </xf>
    <xf numFmtId="202" fontId="32" fillId="33" borderId="154" xfId="0" applyNumberFormat="1" applyFont="1" applyFill="1" applyBorder="1" applyAlignment="1">
      <alignment horizontal="center" vertical="center" wrapText="1"/>
    </xf>
    <xf numFmtId="0" fontId="3" fillId="33" borderId="54" xfId="0" applyFont="1" applyFill="1" applyBorder="1" applyAlignment="1">
      <alignment horizontal="right" vertical="center"/>
    </xf>
    <xf numFmtId="0" fontId="3" fillId="33" borderId="75" xfId="0" applyFont="1" applyFill="1" applyBorder="1" applyAlignment="1">
      <alignment horizontal="right" vertical="center"/>
    </xf>
    <xf numFmtId="0" fontId="3" fillId="33" borderId="148" xfId="0" applyFont="1" applyFill="1" applyBorder="1" applyAlignment="1">
      <alignment horizontal="right" vertical="center"/>
    </xf>
    <xf numFmtId="0" fontId="3" fillId="33" borderId="161" xfId="0" applyFont="1" applyFill="1" applyBorder="1" applyAlignment="1" applyProtection="1">
      <alignment horizontal="right" vertical="center"/>
      <protection/>
    </xf>
    <xf numFmtId="0" fontId="3" fillId="33" borderId="111" xfId="0" applyFont="1" applyFill="1" applyBorder="1" applyAlignment="1" applyProtection="1">
      <alignment horizontal="right" vertical="center"/>
      <protection/>
    </xf>
    <xf numFmtId="0" fontId="3" fillId="33" borderId="16" xfId="0" applyFont="1" applyFill="1" applyBorder="1" applyAlignment="1" applyProtection="1">
      <alignment horizontal="right" vertical="center"/>
      <protection/>
    </xf>
    <xf numFmtId="0" fontId="3" fillId="33" borderId="14" xfId="0" applyFont="1" applyFill="1" applyBorder="1" applyAlignment="1" applyProtection="1">
      <alignment horizontal="right" vertical="center"/>
      <protection/>
    </xf>
    <xf numFmtId="0" fontId="3" fillId="33" borderId="17" xfId="0" applyFont="1" applyFill="1" applyBorder="1" applyAlignment="1" applyProtection="1">
      <alignment horizontal="right" vertical="center"/>
      <protection/>
    </xf>
    <xf numFmtId="196" fontId="3" fillId="33" borderId="88" xfId="0" applyNumberFormat="1" applyFont="1" applyFill="1" applyBorder="1" applyAlignment="1" applyProtection="1">
      <alignment horizontal="center" vertical="center" wrapText="1"/>
      <protection/>
    </xf>
    <xf numFmtId="196" fontId="3" fillId="33" borderId="147" xfId="0" applyNumberFormat="1" applyFont="1" applyFill="1" applyBorder="1" applyAlignment="1" applyProtection="1">
      <alignment horizontal="center" vertical="center" wrapText="1"/>
      <protection/>
    </xf>
    <xf numFmtId="196" fontId="3" fillId="33" borderId="150" xfId="0" applyNumberFormat="1" applyFont="1" applyFill="1" applyBorder="1" applyAlignment="1" applyProtection="1">
      <alignment horizontal="center" vertical="center" wrapText="1"/>
      <protection/>
    </xf>
    <xf numFmtId="196" fontId="3" fillId="33" borderId="78" xfId="0" applyNumberFormat="1" applyFont="1" applyFill="1" applyBorder="1" applyAlignment="1" applyProtection="1">
      <alignment horizontal="center" vertical="center" wrapText="1"/>
      <protection/>
    </xf>
    <xf numFmtId="196" fontId="3" fillId="33" borderId="126" xfId="0" applyNumberFormat="1" applyFont="1" applyFill="1" applyBorder="1" applyAlignment="1" applyProtection="1">
      <alignment horizontal="center" vertical="center" wrapText="1"/>
      <protection/>
    </xf>
    <xf numFmtId="0" fontId="0" fillId="0" borderId="75" xfId="0" applyBorder="1" applyAlignment="1">
      <alignment horizontal="center" vertical="center"/>
    </xf>
    <xf numFmtId="0" fontId="0" fillId="0" borderId="148" xfId="0" applyBorder="1" applyAlignment="1">
      <alignment horizontal="center" vertical="center"/>
    </xf>
    <xf numFmtId="196" fontId="3" fillId="33" borderId="162" xfId="0" applyNumberFormat="1" applyFont="1" applyFill="1" applyBorder="1" applyAlignment="1" applyProtection="1">
      <alignment horizontal="left" vertical="center"/>
      <protection/>
    </xf>
    <xf numFmtId="0" fontId="3" fillId="0" borderId="54" xfId="0" applyFont="1" applyFill="1" applyBorder="1" applyAlignment="1">
      <alignment horizontal="center" vertical="center" wrapText="1"/>
    </xf>
    <xf numFmtId="0" fontId="3" fillId="0" borderId="148" xfId="0" applyFont="1" applyFill="1" applyBorder="1" applyAlignment="1">
      <alignment horizontal="center" vertical="center" wrapText="1"/>
    </xf>
    <xf numFmtId="196" fontId="3" fillId="33" borderId="77" xfId="0" applyNumberFormat="1" applyFont="1" applyFill="1" applyBorder="1" applyAlignment="1" applyProtection="1">
      <alignment horizontal="center" vertical="center"/>
      <protection/>
    </xf>
    <xf numFmtId="196" fontId="3" fillId="33" borderId="48" xfId="0" applyNumberFormat="1" applyFont="1" applyFill="1" applyBorder="1" applyAlignment="1" applyProtection="1">
      <alignment horizontal="center" vertical="center"/>
      <protection/>
    </xf>
    <xf numFmtId="0" fontId="6" fillId="33" borderId="148" xfId="0" applyNumberFormat="1" applyFont="1" applyFill="1" applyBorder="1" applyAlignment="1" applyProtection="1">
      <alignment horizontal="center" vertical="center"/>
      <protection/>
    </xf>
    <xf numFmtId="49" fontId="3" fillId="33" borderId="54" xfId="0" applyNumberFormat="1" applyFont="1" applyFill="1" applyBorder="1" applyAlignment="1">
      <alignment horizontal="center" vertical="center" wrapText="1"/>
    </xf>
    <xf numFmtId="49" fontId="3" fillId="33" borderId="75" xfId="0" applyNumberFormat="1" applyFont="1" applyFill="1" applyBorder="1" applyAlignment="1">
      <alignment horizontal="center" vertical="center" wrapText="1"/>
    </xf>
    <xf numFmtId="49" fontId="3" fillId="33" borderId="148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3" xfId="56"/>
    <cellStyle name="Обычный_Plan Уч(бакал.) д_о 2013_14а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A36"/>
  <sheetViews>
    <sheetView tabSelected="1" view="pageBreakPreview" zoomScale="70" zoomScaleNormal="50" zoomScaleSheetLayoutView="70" zoomScalePageLayoutView="0" workbookViewId="0" topLeftCell="A1">
      <selection activeCell="T36" sqref="T36:V36"/>
    </sheetView>
  </sheetViews>
  <sheetFormatPr defaultColWidth="3.25390625" defaultRowHeight="12.75"/>
  <cols>
    <col min="1" max="53" width="4.75390625" style="1" customWidth="1"/>
    <col min="54" max="16384" width="3.25390625" style="1" customWidth="1"/>
  </cols>
  <sheetData>
    <row r="1" ht="25.5" customHeight="1"/>
    <row r="2" spans="1:53" ht="30">
      <c r="A2" s="921"/>
      <c r="B2" s="921"/>
      <c r="C2" s="921"/>
      <c r="D2" s="921"/>
      <c r="E2" s="921"/>
      <c r="F2" s="921"/>
      <c r="G2" s="921"/>
      <c r="H2" s="921"/>
      <c r="I2" s="921"/>
      <c r="J2" s="921"/>
      <c r="K2" s="921"/>
      <c r="L2" s="921"/>
      <c r="M2" s="921"/>
      <c r="N2" s="921"/>
      <c r="O2" s="921"/>
      <c r="P2" s="922" t="s">
        <v>38</v>
      </c>
      <c r="Q2" s="922"/>
      <c r="R2" s="922"/>
      <c r="S2" s="922"/>
      <c r="T2" s="922"/>
      <c r="U2" s="922"/>
      <c r="V2" s="922"/>
      <c r="W2" s="922"/>
      <c r="X2" s="922"/>
      <c r="Y2" s="922"/>
      <c r="Z2" s="922"/>
      <c r="AA2" s="922"/>
      <c r="AB2" s="922"/>
      <c r="AC2" s="922"/>
      <c r="AD2" s="922"/>
      <c r="AE2" s="922"/>
      <c r="AF2" s="922"/>
      <c r="AG2" s="922"/>
      <c r="AH2" s="922"/>
      <c r="AI2" s="922"/>
      <c r="AJ2" s="922"/>
      <c r="AK2" s="922"/>
      <c r="AL2" s="922"/>
      <c r="AM2" s="922"/>
      <c r="AN2" s="922"/>
      <c r="AO2" s="923"/>
      <c r="AP2" s="923"/>
      <c r="AQ2" s="923"/>
      <c r="AR2" s="923"/>
      <c r="AS2" s="923"/>
      <c r="AT2" s="923"/>
      <c r="AU2" s="923"/>
      <c r="AV2" s="923"/>
      <c r="AW2" s="923"/>
      <c r="AX2" s="923"/>
      <c r="AY2" s="923"/>
      <c r="AZ2" s="923"/>
      <c r="BA2" s="923"/>
    </row>
    <row r="3" spans="1:53" ht="30" customHeight="1">
      <c r="A3" s="924" t="s">
        <v>68</v>
      </c>
      <c r="B3" s="924"/>
      <c r="C3" s="924"/>
      <c r="D3" s="924"/>
      <c r="E3" s="924"/>
      <c r="F3" s="924"/>
      <c r="G3" s="924"/>
      <c r="H3" s="924"/>
      <c r="I3" s="924"/>
      <c r="J3" s="924"/>
      <c r="K3" s="924"/>
      <c r="L3" s="924"/>
      <c r="M3" s="924"/>
      <c r="N3" s="924"/>
      <c r="O3" s="924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923"/>
      <c r="AP3" s="923"/>
      <c r="AQ3" s="923"/>
      <c r="AR3" s="923"/>
      <c r="AS3" s="923"/>
      <c r="AT3" s="923"/>
      <c r="AU3" s="923"/>
      <c r="AV3" s="923"/>
      <c r="AW3" s="923"/>
      <c r="AX3" s="923"/>
      <c r="AY3" s="923"/>
      <c r="AZ3" s="923"/>
      <c r="BA3" s="923"/>
    </row>
    <row r="4" spans="1:53" ht="27" customHeight="1">
      <c r="A4" s="924" t="s">
        <v>69</v>
      </c>
      <c r="B4" s="924"/>
      <c r="C4" s="924"/>
      <c r="D4" s="924"/>
      <c r="E4" s="924"/>
      <c r="F4" s="924"/>
      <c r="G4" s="924"/>
      <c r="H4" s="924"/>
      <c r="I4" s="924"/>
      <c r="J4" s="924"/>
      <c r="K4" s="924"/>
      <c r="L4" s="924"/>
      <c r="M4" s="924"/>
      <c r="N4" s="924"/>
      <c r="O4" s="924"/>
      <c r="P4" s="925" t="s">
        <v>1</v>
      </c>
      <c r="Q4" s="925"/>
      <c r="R4" s="925"/>
      <c r="S4" s="925"/>
      <c r="T4" s="925"/>
      <c r="U4" s="925"/>
      <c r="V4" s="925"/>
      <c r="W4" s="925"/>
      <c r="X4" s="925"/>
      <c r="Y4" s="925"/>
      <c r="Z4" s="925"/>
      <c r="AA4" s="925"/>
      <c r="AB4" s="925"/>
      <c r="AC4" s="925"/>
      <c r="AD4" s="925"/>
      <c r="AE4" s="925"/>
      <c r="AF4" s="925"/>
      <c r="AG4" s="925"/>
      <c r="AH4" s="925"/>
      <c r="AI4" s="925"/>
      <c r="AJ4" s="925"/>
      <c r="AK4" s="925"/>
      <c r="AL4" s="925"/>
      <c r="AM4" s="925"/>
      <c r="AN4" s="925"/>
      <c r="AO4" s="923"/>
      <c r="AP4" s="923"/>
      <c r="AQ4" s="923"/>
      <c r="AR4" s="923"/>
      <c r="AS4" s="923"/>
      <c r="AT4" s="923"/>
      <c r="AU4" s="923"/>
      <c r="AV4" s="923"/>
      <c r="AW4" s="923"/>
      <c r="AX4" s="923"/>
      <c r="AY4" s="923"/>
      <c r="AZ4" s="923"/>
      <c r="BA4" s="923"/>
    </row>
    <row r="5" spans="1:53" ht="26.25" customHeight="1">
      <c r="A5" s="918" t="s">
        <v>133</v>
      </c>
      <c r="B5" s="918"/>
      <c r="C5" s="918"/>
      <c r="D5" s="918"/>
      <c r="E5" s="918"/>
      <c r="F5" s="918"/>
      <c r="G5" s="918"/>
      <c r="H5" s="918"/>
      <c r="I5" s="918"/>
      <c r="J5" s="918"/>
      <c r="K5" s="918"/>
      <c r="L5" s="918"/>
      <c r="M5" s="918"/>
      <c r="N5" s="918"/>
      <c r="O5" s="918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919" t="s">
        <v>226</v>
      </c>
      <c r="AO5" s="919"/>
      <c r="AP5" s="919"/>
      <c r="AQ5" s="919"/>
      <c r="AR5" s="919"/>
      <c r="AS5" s="919"/>
      <c r="AT5" s="919"/>
      <c r="AU5" s="919"/>
      <c r="AV5" s="919"/>
      <c r="AW5" s="919"/>
      <c r="AX5" s="919"/>
      <c r="AY5" s="919"/>
      <c r="AZ5" s="919"/>
      <c r="BA5" s="919"/>
    </row>
    <row r="6" spans="1:53" s="2" customFormat="1" ht="23.25" customHeight="1">
      <c r="A6" s="920" t="s">
        <v>315</v>
      </c>
      <c r="B6" s="920"/>
      <c r="C6" s="920"/>
      <c r="D6" s="920"/>
      <c r="E6" s="920"/>
      <c r="F6" s="920"/>
      <c r="G6" s="920"/>
      <c r="H6" s="920"/>
      <c r="I6" s="920"/>
      <c r="J6" s="920"/>
      <c r="K6" s="920"/>
      <c r="L6" s="920"/>
      <c r="M6" s="920"/>
      <c r="N6" s="920"/>
      <c r="O6" s="92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919"/>
      <c r="AO6" s="919"/>
      <c r="AP6" s="919"/>
      <c r="AQ6" s="919"/>
      <c r="AR6" s="919"/>
      <c r="AS6" s="919"/>
      <c r="AT6" s="919"/>
      <c r="AU6" s="919"/>
      <c r="AV6" s="919"/>
      <c r="AW6" s="919"/>
      <c r="AX6" s="919"/>
      <c r="AY6" s="919"/>
      <c r="AZ6" s="919"/>
      <c r="BA6" s="919"/>
    </row>
    <row r="7" spans="1:53" s="2" customFormat="1" ht="22.5" customHeight="1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919"/>
      <c r="AO7" s="919"/>
      <c r="AP7" s="919"/>
      <c r="AQ7" s="919"/>
      <c r="AR7" s="919"/>
      <c r="AS7" s="919"/>
      <c r="AT7" s="919"/>
      <c r="AU7" s="919"/>
      <c r="AV7" s="919"/>
      <c r="AW7" s="919"/>
      <c r="AX7" s="919"/>
      <c r="AY7" s="919"/>
      <c r="AZ7" s="919"/>
      <c r="BA7" s="919"/>
    </row>
    <row r="8" spans="1:53" s="2" customFormat="1" ht="27" customHeight="1">
      <c r="A8" s="924" t="s">
        <v>0</v>
      </c>
      <c r="B8" s="924"/>
      <c r="C8" s="924"/>
      <c r="D8" s="924"/>
      <c r="E8" s="924"/>
      <c r="F8" s="924"/>
      <c r="G8" s="924"/>
      <c r="H8" s="924"/>
      <c r="I8" s="924"/>
      <c r="J8" s="924"/>
      <c r="K8" s="924"/>
      <c r="L8" s="924"/>
      <c r="M8" s="924"/>
      <c r="N8" s="924"/>
      <c r="O8" s="924"/>
      <c r="P8" s="926" t="s">
        <v>94</v>
      </c>
      <c r="Q8" s="927"/>
      <c r="R8" s="927"/>
      <c r="S8" s="927"/>
      <c r="T8" s="927"/>
      <c r="U8" s="927"/>
      <c r="V8" s="927"/>
      <c r="W8" s="927"/>
      <c r="X8" s="927"/>
      <c r="Y8" s="927"/>
      <c r="Z8" s="927"/>
      <c r="AA8" s="927"/>
      <c r="AB8" s="927"/>
      <c r="AC8" s="927"/>
      <c r="AD8" s="927"/>
      <c r="AE8" s="927"/>
      <c r="AF8" s="927"/>
      <c r="AG8" s="927"/>
      <c r="AH8" s="927"/>
      <c r="AI8" s="927"/>
      <c r="AJ8" s="927"/>
      <c r="AK8" s="927"/>
      <c r="AL8" s="927"/>
      <c r="AM8" s="927"/>
      <c r="AN8" s="928" t="s">
        <v>229</v>
      </c>
      <c r="AO8" s="929"/>
      <c r="AP8" s="929"/>
      <c r="AQ8" s="929"/>
      <c r="AR8" s="929"/>
      <c r="AS8" s="929"/>
      <c r="AT8" s="929"/>
      <c r="AU8" s="929"/>
      <c r="AV8" s="929"/>
      <c r="AW8" s="929"/>
      <c r="AX8" s="929"/>
      <c r="AY8" s="929"/>
      <c r="AZ8" s="929"/>
      <c r="BA8" s="929"/>
    </row>
    <row r="9" spans="1:53" s="2" customFormat="1" ht="27.75" customHeight="1">
      <c r="A9" s="924" t="s">
        <v>70</v>
      </c>
      <c r="B9" s="924"/>
      <c r="C9" s="924"/>
      <c r="D9" s="924"/>
      <c r="E9" s="924"/>
      <c r="F9" s="924"/>
      <c r="G9" s="924"/>
      <c r="H9" s="924"/>
      <c r="I9" s="924"/>
      <c r="J9" s="924"/>
      <c r="K9" s="924"/>
      <c r="L9" s="924"/>
      <c r="M9" s="924"/>
      <c r="N9" s="924"/>
      <c r="O9" s="924"/>
      <c r="P9" s="919" t="s">
        <v>93</v>
      </c>
      <c r="Q9" s="934"/>
      <c r="R9" s="934"/>
      <c r="S9" s="934"/>
      <c r="T9" s="934"/>
      <c r="U9" s="934"/>
      <c r="V9" s="934"/>
      <c r="W9" s="934"/>
      <c r="X9" s="934"/>
      <c r="Y9" s="934"/>
      <c r="Z9" s="934"/>
      <c r="AA9" s="934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</row>
    <row r="10" spans="16:53" s="2" customFormat="1" ht="27.75" customHeight="1">
      <c r="P10" s="919" t="s">
        <v>169</v>
      </c>
      <c r="Q10" s="934"/>
      <c r="R10" s="934"/>
      <c r="S10" s="934"/>
      <c r="T10" s="934"/>
      <c r="U10" s="934"/>
      <c r="V10" s="934"/>
      <c r="W10" s="934"/>
      <c r="X10" s="934"/>
      <c r="Y10" s="934"/>
      <c r="Z10" s="934"/>
      <c r="AA10" s="934"/>
      <c r="AB10" s="934"/>
      <c r="AC10" s="934"/>
      <c r="AD10" s="934"/>
      <c r="AE10" s="934"/>
      <c r="AF10" s="934"/>
      <c r="AG10" s="934"/>
      <c r="AH10" s="934"/>
      <c r="AI10" s="934"/>
      <c r="AJ10" s="934"/>
      <c r="AK10" s="934"/>
      <c r="AL10" s="10"/>
      <c r="AM10" s="10"/>
      <c r="AN10" s="935" t="s">
        <v>71</v>
      </c>
      <c r="AO10" s="935"/>
      <c r="AP10" s="935"/>
      <c r="AQ10" s="935"/>
      <c r="AR10" s="935"/>
      <c r="AS10" s="935"/>
      <c r="AT10" s="935"/>
      <c r="AU10" s="935"/>
      <c r="AV10" s="935"/>
      <c r="AW10" s="935"/>
      <c r="AX10" s="935"/>
      <c r="AY10" s="935"/>
      <c r="AZ10" s="935"/>
      <c r="BA10" s="935"/>
    </row>
    <row r="11" spans="16:53" s="2" customFormat="1" ht="27.75" customHeight="1">
      <c r="P11" s="919" t="s">
        <v>170</v>
      </c>
      <c r="Q11" s="934"/>
      <c r="R11" s="934"/>
      <c r="S11" s="934"/>
      <c r="T11" s="934"/>
      <c r="U11" s="934"/>
      <c r="V11" s="934"/>
      <c r="W11" s="934"/>
      <c r="X11" s="934"/>
      <c r="Y11" s="934"/>
      <c r="Z11" s="934"/>
      <c r="AA11" s="934"/>
      <c r="AB11" s="934"/>
      <c r="AC11" s="934"/>
      <c r="AD11" s="934"/>
      <c r="AE11" s="934"/>
      <c r="AF11" s="934"/>
      <c r="AG11" s="934"/>
      <c r="AH11" s="934"/>
      <c r="AI11" s="934"/>
      <c r="AJ11" s="934"/>
      <c r="AK11" s="937"/>
      <c r="AL11" s="10"/>
      <c r="AM11" s="10"/>
      <c r="AN11" s="936"/>
      <c r="AO11" s="936"/>
      <c r="AP11" s="936"/>
      <c r="AQ11" s="936"/>
      <c r="AR11" s="936"/>
      <c r="AS11" s="936"/>
      <c r="AT11" s="936"/>
      <c r="AU11" s="936"/>
      <c r="AV11" s="936"/>
      <c r="AW11" s="936"/>
      <c r="AX11" s="936"/>
      <c r="AY11" s="936"/>
      <c r="AZ11" s="936"/>
      <c r="BA11" s="936"/>
    </row>
    <row r="12" spans="16:53" s="2" customFormat="1" ht="26.25" customHeight="1">
      <c r="P12" s="937"/>
      <c r="Q12" s="937"/>
      <c r="R12" s="937"/>
      <c r="S12" s="937"/>
      <c r="T12" s="937"/>
      <c r="U12" s="937"/>
      <c r="V12" s="937"/>
      <c r="W12" s="937"/>
      <c r="X12" s="937"/>
      <c r="Y12" s="937"/>
      <c r="Z12" s="937"/>
      <c r="AA12" s="937"/>
      <c r="AB12" s="937"/>
      <c r="AC12" s="937"/>
      <c r="AD12" s="937"/>
      <c r="AE12" s="937"/>
      <c r="AF12" s="937"/>
      <c r="AG12" s="937"/>
      <c r="AH12" s="937"/>
      <c r="AI12" s="937"/>
      <c r="AJ12" s="937"/>
      <c r="AK12" s="937"/>
      <c r="AL12" s="46"/>
      <c r="AM12" s="46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</row>
    <row r="13" spans="16:53" s="2" customFormat="1" ht="54.75" customHeight="1">
      <c r="P13" s="938" t="s">
        <v>171</v>
      </c>
      <c r="Q13" s="938"/>
      <c r="R13" s="938"/>
      <c r="S13" s="938"/>
      <c r="T13" s="938"/>
      <c r="U13" s="938"/>
      <c r="V13" s="938"/>
      <c r="W13" s="938"/>
      <c r="X13" s="938"/>
      <c r="Y13" s="938"/>
      <c r="Z13" s="938"/>
      <c r="AA13" s="938"/>
      <c r="AB13" s="938"/>
      <c r="AC13" s="938"/>
      <c r="AD13" s="938"/>
      <c r="AE13" s="938"/>
      <c r="AF13" s="938"/>
      <c r="AG13" s="938"/>
      <c r="AH13" s="938"/>
      <c r="AI13" s="938"/>
      <c r="AJ13" s="938"/>
      <c r="AK13" s="938"/>
      <c r="AL13" s="938"/>
      <c r="AM13" s="938"/>
      <c r="AN13" s="938"/>
      <c r="AO13" s="939"/>
      <c r="AP13" s="939"/>
      <c r="AQ13" s="939"/>
      <c r="AR13" s="939"/>
      <c r="AS13" s="939"/>
      <c r="AT13" s="939"/>
      <c r="AU13" s="939"/>
      <c r="AV13" s="939"/>
      <c r="AW13" s="939"/>
      <c r="AX13" s="939"/>
      <c r="AY13" s="939"/>
      <c r="AZ13" s="939"/>
      <c r="BA13" s="939"/>
    </row>
    <row r="14" spans="16:53" s="2" customFormat="1" ht="10.5" customHeight="1">
      <c r="P14" s="943"/>
      <c r="Q14" s="944"/>
      <c r="R14" s="944"/>
      <c r="S14" s="944"/>
      <c r="T14" s="944"/>
      <c r="U14" s="944"/>
      <c r="V14" s="944"/>
      <c r="W14" s="944"/>
      <c r="X14" s="944"/>
      <c r="Y14" s="944"/>
      <c r="Z14" s="944"/>
      <c r="AA14" s="944"/>
      <c r="AB14" s="944"/>
      <c r="AC14" s="944"/>
      <c r="AD14" s="944"/>
      <c r="AE14" s="944"/>
      <c r="AF14" s="944"/>
      <c r="AG14" s="944"/>
      <c r="AH14" s="944"/>
      <c r="AI14" s="944"/>
      <c r="AJ14" s="944"/>
      <c r="AK14" s="944"/>
      <c r="AL14" s="944"/>
      <c r="AM14" s="944"/>
      <c r="AN14" s="936"/>
      <c r="AO14" s="936"/>
      <c r="AP14" s="936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</row>
    <row r="15" spans="16:53" s="2" customFormat="1" ht="3" customHeight="1">
      <c r="P15" s="945"/>
      <c r="Q15" s="945"/>
      <c r="R15" s="945"/>
      <c r="S15" s="945"/>
      <c r="T15" s="945"/>
      <c r="U15" s="945"/>
      <c r="V15" s="945"/>
      <c r="W15" s="945"/>
      <c r="X15" s="945"/>
      <c r="Y15" s="945"/>
      <c r="Z15" s="945"/>
      <c r="AA15" s="945"/>
      <c r="AB15" s="945"/>
      <c r="AC15" s="945"/>
      <c r="AD15" s="945"/>
      <c r="AE15" s="945"/>
      <c r="AF15" s="945"/>
      <c r="AG15" s="945"/>
      <c r="AH15" s="945"/>
      <c r="AI15" s="945"/>
      <c r="AJ15" s="945"/>
      <c r="AK15" s="945"/>
      <c r="AL15" s="945"/>
      <c r="AM15" s="945"/>
      <c r="AN15" s="945"/>
      <c r="AO15" s="945"/>
      <c r="AP15" s="945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</row>
    <row r="16" spans="16:53" s="2" customFormat="1" ht="25.5">
      <c r="P16" s="946" t="s">
        <v>95</v>
      </c>
      <c r="Q16" s="947"/>
      <c r="R16" s="947"/>
      <c r="S16" s="947"/>
      <c r="T16" s="947"/>
      <c r="U16" s="947"/>
      <c r="V16" s="947"/>
      <c r="W16" s="947"/>
      <c r="X16" s="947"/>
      <c r="Y16" s="947"/>
      <c r="Z16" s="947"/>
      <c r="AA16" s="947"/>
      <c r="AB16" s="947"/>
      <c r="AC16" s="947"/>
      <c r="AD16" s="947"/>
      <c r="AE16" s="947"/>
      <c r="AF16" s="947"/>
      <c r="AG16" s="947"/>
      <c r="AH16" s="947"/>
      <c r="AI16" s="947"/>
      <c r="AJ16" s="947"/>
      <c r="AK16" s="947"/>
      <c r="AL16" s="947"/>
      <c r="AM16" s="947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</row>
    <row r="17" spans="41:53" s="2" customFormat="1" ht="18.75"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</row>
    <row r="18" spans="1:53" s="2" customFormat="1" ht="22.5">
      <c r="A18" s="948" t="s">
        <v>279</v>
      </c>
      <c r="B18" s="948"/>
      <c r="C18" s="948"/>
      <c r="D18" s="948"/>
      <c r="E18" s="948"/>
      <c r="F18" s="948"/>
      <c r="G18" s="948"/>
      <c r="H18" s="948"/>
      <c r="I18" s="948"/>
      <c r="J18" s="948"/>
      <c r="K18" s="948"/>
      <c r="L18" s="948"/>
      <c r="M18" s="948"/>
      <c r="N18" s="948"/>
      <c r="O18" s="948"/>
      <c r="P18" s="948"/>
      <c r="Q18" s="948"/>
      <c r="R18" s="948"/>
      <c r="S18" s="948"/>
      <c r="T18" s="948"/>
      <c r="U18" s="948"/>
      <c r="V18" s="948"/>
      <c r="W18" s="948"/>
      <c r="X18" s="948"/>
      <c r="Y18" s="948"/>
      <c r="Z18" s="948"/>
      <c r="AA18" s="948"/>
      <c r="AB18" s="948"/>
      <c r="AC18" s="948"/>
      <c r="AD18" s="948"/>
      <c r="AE18" s="948"/>
      <c r="AF18" s="948"/>
      <c r="AG18" s="948"/>
      <c r="AH18" s="948"/>
      <c r="AI18" s="948"/>
      <c r="AJ18" s="948"/>
      <c r="AK18" s="948"/>
      <c r="AL18" s="948"/>
      <c r="AM18" s="948"/>
      <c r="AN18" s="948"/>
      <c r="AO18" s="948"/>
      <c r="AP18" s="948"/>
      <c r="AQ18" s="948"/>
      <c r="AR18" s="948"/>
      <c r="AS18" s="948"/>
      <c r="AT18" s="948"/>
      <c r="AU18" s="948"/>
      <c r="AV18" s="948"/>
      <c r="AW18" s="948"/>
      <c r="AX18" s="948"/>
      <c r="AY18" s="948"/>
      <c r="AZ18" s="948"/>
      <c r="BA18" s="948"/>
    </row>
    <row r="19" spans="1:53" s="2" customFormat="1" ht="19.5" thickBot="1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</row>
    <row r="20" spans="1:53" ht="18" customHeight="1">
      <c r="A20" s="949" t="s">
        <v>2</v>
      </c>
      <c r="B20" s="951" t="s">
        <v>3</v>
      </c>
      <c r="C20" s="952"/>
      <c r="D20" s="952"/>
      <c r="E20" s="953"/>
      <c r="F20" s="951" t="s">
        <v>4</v>
      </c>
      <c r="G20" s="952"/>
      <c r="H20" s="952"/>
      <c r="I20" s="953"/>
      <c r="J20" s="930" t="s">
        <v>5</v>
      </c>
      <c r="K20" s="931"/>
      <c r="L20" s="931"/>
      <c r="M20" s="931"/>
      <c r="N20" s="930" t="s">
        <v>6</v>
      </c>
      <c r="O20" s="931"/>
      <c r="P20" s="931"/>
      <c r="Q20" s="931"/>
      <c r="R20" s="932"/>
      <c r="S20" s="930" t="s">
        <v>7</v>
      </c>
      <c r="T20" s="933"/>
      <c r="U20" s="933"/>
      <c r="V20" s="933"/>
      <c r="W20" s="932"/>
      <c r="X20" s="930" t="s">
        <v>8</v>
      </c>
      <c r="Y20" s="931"/>
      <c r="Z20" s="931"/>
      <c r="AA20" s="932"/>
      <c r="AB20" s="951" t="s">
        <v>9</v>
      </c>
      <c r="AC20" s="952"/>
      <c r="AD20" s="952"/>
      <c r="AE20" s="953"/>
      <c r="AF20" s="951" t="s">
        <v>10</v>
      </c>
      <c r="AG20" s="952"/>
      <c r="AH20" s="952"/>
      <c r="AI20" s="953"/>
      <c r="AJ20" s="930" t="s">
        <v>11</v>
      </c>
      <c r="AK20" s="933"/>
      <c r="AL20" s="933"/>
      <c r="AM20" s="933"/>
      <c r="AN20" s="932"/>
      <c r="AO20" s="930" t="s">
        <v>12</v>
      </c>
      <c r="AP20" s="931"/>
      <c r="AQ20" s="931"/>
      <c r="AR20" s="931"/>
      <c r="AS20" s="940" t="s">
        <v>13</v>
      </c>
      <c r="AT20" s="941"/>
      <c r="AU20" s="941"/>
      <c r="AV20" s="941"/>
      <c r="AW20" s="942"/>
      <c r="AX20" s="930" t="s">
        <v>14</v>
      </c>
      <c r="AY20" s="931"/>
      <c r="AZ20" s="931"/>
      <c r="BA20" s="932"/>
    </row>
    <row r="21" spans="1:53" s="3" customFormat="1" ht="20.25" customHeight="1" thickBot="1">
      <c r="A21" s="950"/>
      <c r="B21" s="57">
        <v>1</v>
      </c>
      <c r="C21" s="58">
        <v>2</v>
      </c>
      <c r="D21" s="58">
        <v>3</v>
      </c>
      <c r="E21" s="59">
        <v>4</v>
      </c>
      <c r="F21" s="57">
        <v>5</v>
      </c>
      <c r="G21" s="58">
        <v>6</v>
      </c>
      <c r="H21" s="58">
        <v>7</v>
      </c>
      <c r="I21" s="59">
        <v>8</v>
      </c>
      <c r="J21" s="57">
        <v>9</v>
      </c>
      <c r="K21" s="58">
        <v>10</v>
      </c>
      <c r="L21" s="58">
        <v>11</v>
      </c>
      <c r="M21" s="60">
        <v>12</v>
      </c>
      <c r="N21" s="57">
        <v>13</v>
      </c>
      <c r="O21" s="58">
        <v>14</v>
      </c>
      <c r="P21" s="58">
        <v>15</v>
      </c>
      <c r="Q21" s="58">
        <v>16</v>
      </c>
      <c r="R21" s="59">
        <v>17</v>
      </c>
      <c r="S21" s="57">
        <v>18</v>
      </c>
      <c r="T21" s="58">
        <v>19</v>
      </c>
      <c r="U21" s="58">
        <v>20</v>
      </c>
      <c r="V21" s="58">
        <v>21</v>
      </c>
      <c r="W21" s="59">
        <v>22</v>
      </c>
      <c r="X21" s="57">
        <v>23</v>
      </c>
      <c r="Y21" s="58">
        <v>24</v>
      </c>
      <c r="Z21" s="58">
        <v>25</v>
      </c>
      <c r="AA21" s="59">
        <v>26</v>
      </c>
      <c r="AB21" s="57">
        <v>27</v>
      </c>
      <c r="AC21" s="58">
        <v>28</v>
      </c>
      <c r="AD21" s="58">
        <v>29</v>
      </c>
      <c r="AE21" s="59">
        <v>30</v>
      </c>
      <c r="AF21" s="57">
        <v>31</v>
      </c>
      <c r="AG21" s="58">
        <v>32</v>
      </c>
      <c r="AH21" s="58">
        <v>33</v>
      </c>
      <c r="AI21" s="59">
        <v>34</v>
      </c>
      <c r="AJ21" s="57">
        <v>35</v>
      </c>
      <c r="AK21" s="58">
        <v>36</v>
      </c>
      <c r="AL21" s="58">
        <v>37</v>
      </c>
      <c r="AM21" s="58">
        <v>38</v>
      </c>
      <c r="AN21" s="59">
        <v>39</v>
      </c>
      <c r="AO21" s="57">
        <v>40</v>
      </c>
      <c r="AP21" s="58">
        <v>41</v>
      </c>
      <c r="AQ21" s="58">
        <v>42</v>
      </c>
      <c r="AR21" s="60">
        <v>43</v>
      </c>
      <c r="AS21" s="57">
        <v>44</v>
      </c>
      <c r="AT21" s="58">
        <v>45</v>
      </c>
      <c r="AU21" s="58">
        <v>46</v>
      </c>
      <c r="AV21" s="58">
        <v>47</v>
      </c>
      <c r="AW21" s="59">
        <v>48</v>
      </c>
      <c r="AX21" s="57">
        <v>49</v>
      </c>
      <c r="AY21" s="58">
        <v>50</v>
      </c>
      <c r="AZ21" s="58">
        <v>51</v>
      </c>
      <c r="BA21" s="59">
        <v>52</v>
      </c>
    </row>
    <row r="22" spans="1:53" ht="19.5" customHeight="1">
      <c r="A22" s="54">
        <v>1</v>
      </c>
      <c r="B22" s="55" t="s">
        <v>92</v>
      </c>
      <c r="C22" s="28" t="s">
        <v>92</v>
      </c>
      <c r="D22" s="28" t="s">
        <v>92</v>
      </c>
      <c r="E22" s="56" t="s">
        <v>92</v>
      </c>
      <c r="F22" s="55" t="s">
        <v>92</v>
      </c>
      <c r="G22" s="28" t="s">
        <v>92</v>
      </c>
      <c r="H22" s="28" t="s">
        <v>92</v>
      </c>
      <c r="I22" s="56" t="s">
        <v>92</v>
      </c>
      <c r="J22" s="55" t="s">
        <v>92</v>
      </c>
      <c r="K22" s="28" t="s">
        <v>92</v>
      </c>
      <c r="L22" s="28" t="s">
        <v>92</v>
      </c>
      <c r="M22" s="56" t="s">
        <v>92</v>
      </c>
      <c r="N22" s="55" t="s">
        <v>92</v>
      </c>
      <c r="O22" s="28" t="s">
        <v>92</v>
      </c>
      <c r="P22" s="28" t="s">
        <v>92</v>
      </c>
      <c r="Q22" s="28" t="s">
        <v>15</v>
      </c>
      <c r="R22" s="56" t="s">
        <v>15</v>
      </c>
      <c r="S22" s="55" t="s">
        <v>16</v>
      </c>
      <c r="T22" s="28" t="s">
        <v>92</v>
      </c>
      <c r="U22" s="28" t="s">
        <v>92</v>
      </c>
      <c r="V22" s="28" t="s">
        <v>92</v>
      </c>
      <c r="W22" s="56" t="s">
        <v>92</v>
      </c>
      <c r="X22" s="55" t="s">
        <v>92</v>
      </c>
      <c r="Y22" s="28" t="s">
        <v>92</v>
      </c>
      <c r="Z22" s="28" t="s">
        <v>92</v>
      </c>
      <c r="AA22" s="56" t="s">
        <v>92</v>
      </c>
      <c r="AB22" s="68" t="s">
        <v>92</v>
      </c>
      <c r="AC22" s="69" t="s">
        <v>134</v>
      </c>
      <c r="AD22" s="69" t="s">
        <v>17</v>
      </c>
      <c r="AE22" s="70" t="s">
        <v>17</v>
      </c>
      <c r="AF22" s="68" t="s">
        <v>17</v>
      </c>
      <c r="AG22" s="69" t="s">
        <v>92</v>
      </c>
      <c r="AH22" s="69" t="s">
        <v>92</v>
      </c>
      <c r="AI22" s="70" t="s">
        <v>92</v>
      </c>
      <c r="AJ22" s="68" t="s">
        <v>92</v>
      </c>
      <c r="AK22" s="69" t="s">
        <v>92</v>
      </c>
      <c r="AL22" s="69" t="s">
        <v>92</v>
      </c>
      <c r="AM22" s="69" t="s">
        <v>92</v>
      </c>
      <c r="AN22" s="70" t="s">
        <v>92</v>
      </c>
      <c r="AO22" s="27" t="s">
        <v>92</v>
      </c>
      <c r="AP22" s="28" t="s">
        <v>15</v>
      </c>
      <c r="AQ22" s="28" t="s">
        <v>15</v>
      </c>
      <c r="AR22" s="56" t="s">
        <v>16</v>
      </c>
      <c r="AS22" s="55" t="s">
        <v>16</v>
      </c>
      <c r="AT22" s="28" t="s">
        <v>16</v>
      </c>
      <c r="AU22" s="28" t="s">
        <v>16</v>
      </c>
      <c r="AV22" s="28" t="s">
        <v>16</v>
      </c>
      <c r="AW22" s="56" t="s">
        <v>16</v>
      </c>
      <c r="AX22" s="27" t="s">
        <v>16</v>
      </c>
      <c r="AY22" s="28" t="s">
        <v>16</v>
      </c>
      <c r="AZ22" s="28" t="s">
        <v>16</v>
      </c>
      <c r="BA22" s="56" t="s">
        <v>16</v>
      </c>
    </row>
    <row r="23" spans="1:53" ht="19.5" customHeight="1">
      <c r="A23" s="769">
        <v>2</v>
      </c>
      <c r="B23" s="55" t="s">
        <v>92</v>
      </c>
      <c r="C23" s="28" t="s">
        <v>92</v>
      </c>
      <c r="D23" s="28" t="s">
        <v>92</v>
      </c>
      <c r="E23" s="56" t="s">
        <v>92</v>
      </c>
      <c r="F23" s="55" t="s">
        <v>92</v>
      </c>
      <c r="G23" s="28" t="s">
        <v>92</v>
      </c>
      <c r="H23" s="28" t="s">
        <v>92</v>
      </c>
      <c r="I23" s="56" t="s">
        <v>92</v>
      </c>
      <c r="J23" s="55" t="s">
        <v>92</v>
      </c>
      <c r="K23" s="28" t="s">
        <v>92</v>
      </c>
      <c r="L23" s="28" t="s">
        <v>92</v>
      </c>
      <c r="M23" s="56" t="s">
        <v>92</v>
      </c>
      <c r="N23" s="55" t="s">
        <v>92</v>
      </c>
      <c r="O23" s="28" t="s">
        <v>92</v>
      </c>
      <c r="P23" s="28" t="s">
        <v>92</v>
      </c>
      <c r="Q23" s="28" t="s">
        <v>15</v>
      </c>
      <c r="R23" s="56" t="s">
        <v>15</v>
      </c>
      <c r="S23" s="55" t="s">
        <v>16</v>
      </c>
      <c r="T23" s="28" t="s">
        <v>92</v>
      </c>
      <c r="U23" s="28" t="s">
        <v>92</v>
      </c>
      <c r="V23" s="28" t="s">
        <v>92</v>
      </c>
      <c r="W23" s="56" t="s">
        <v>92</v>
      </c>
      <c r="X23" s="55" t="s">
        <v>92</v>
      </c>
      <c r="Y23" s="28" t="s">
        <v>92</v>
      </c>
      <c r="Z23" s="28" t="s">
        <v>92</v>
      </c>
      <c r="AA23" s="56" t="s">
        <v>92</v>
      </c>
      <c r="AB23" s="55" t="s">
        <v>92</v>
      </c>
      <c r="AC23" s="28" t="s">
        <v>134</v>
      </c>
      <c r="AD23" s="28" t="s">
        <v>17</v>
      </c>
      <c r="AE23" s="591" t="s">
        <v>17</v>
      </c>
      <c r="AF23" s="55" t="s">
        <v>17</v>
      </c>
      <c r="AG23" s="28" t="s">
        <v>92</v>
      </c>
      <c r="AH23" s="28" t="s">
        <v>92</v>
      </c>
      <c r="AI23" s="591" t="s">
        <v>92</v>
      </c>
      <c r="AJ23" s="55" t="s">
        <v>92</v>
      </c>
      <c r="AK23" s="28" t="s">
        <v>92</v>
      </c>
      <c r="AL23" s="28" t="s">
        <v>92</v>
      </c>
      <c r="AM23" s="28" t="s">
        <v>92</v>
      </c>
      <c r="AN23" s="56" t="s">
        <v>92</v>
      </c>
      <c r="AO23" s="27" t="s">
        <v>92</v>
      </c>
      <c r="AP23" s="28" t="s">
        <v>15</v>
      </c>
      <c r="AQ23" s="28" t="s">
        <v>15</v>
      </c>
      <c r="AR23" s="56" t="s">
        <v>16</v>
      </c>
      <c r="AS23" s="55" t="s">
        <v>16</v>
      </c>
      <c r="AT23" s="28" t="s">
        <v>16</v>
      </c>
      <c r="AU23" s="28" t="s">
        <v>16</v>
      </c>
      <c r="AV23" s="28" t="s">
        <v>16</v>
      </c>
      <c r="AW23" s="56" t="s">
        <v>16</v>
      </c>
      <c r="AX23" s="27" t="s">
        <v>16</v>
      </c>
      <c r="AY23" s="28" t="s">
        <v>16</v>
      </c>
      <c r="AZ23" s="28" t="s">
        <v>16</v>
      </c>
      <c r="BA23" s="56" t="s">
        <v>16</v>
      </c>
    </row>
    <row r="24" spans="1:53" ht="19.5" customHeight="1" thickBot="1">
      <c r="A24" s="42">
        <v>3</v>
      </c>
      <c r="B24" s="40" t="s">
        <v>92</v>
      </c>
      <c r="C24" s="38" t="s">
        <v>92</v>
      </c>
      <c r="D24" s="38" t="s">
        <v>92</v>
      </c>
      <c r="E24" s="37" t="s">
        <v>92</v>
      </c>
      <c r="F24" s="40" t="s">
        <v>92</v>
      </c>
      <c r="G24" s="38" t="s">
        <v>92</v>
      </c>
      <c r="H24" s="38" t="s">
        <v>92</v>
      </c>
      <c r="I24" s="37" t="s">
        <v>92</v>
      </c>
      <c r="J24" s="40" t="s">
        <v>92</v>
      </c>
      <c r="K24" s="38" t="s">
        <v>92</v>
      </c>
      <c r="L24" s="38" t="s">
        <v>92</v>
      </c>
      <c r="M24" s="37" t="s">
        <v>92</v>
      </c>
      <c r="N24" s="40" t="s">
        <v>92</v>
      </c>
      <c r="O24" s="38" t="s">
        <v>92</v>
      </c>
      <c r="P24" s="38" t="s">
        <v>92</v>
      </c>
      <c r="Q24" s="38" t="s">
        <v>15</v>
      </c>
      <c r="R24" s="37" t="s">
        <v>15</v>
      </c>
      <c r="S24" s="40" t="s">
        <v>16</v>
      </c>
      <c r="T24" s="38" t="s">
        <v>16</v>
      </c>
      <c r="U24" s="38" t="s">
        <v>92</v>
      </c>
      <c r="V24" s="38" t="s">
        <v>92</v>
      </c>
      <c r="W24" s="37" t="s">
        <v>92</v>
      </c>
      <c r="X24" s="40" t="s">
        <v>92</v>
      </c>
      <c r="Y24" s="38" t="s">
        <v>92</v>
      </c>
      <c r="Z24" s="38" t="s">
        <v>92</v>
      </c>
      <c r="AA24" s="41" t="s">
        <v>92</v>
      </c>
      <c r="AB24" s="40" t="s">
        <v>92</v>
      </c>
      <c r="AC24" s="38" t="s">
        <v>92</v>
      </c>
      <c r="AD24" s="71" t="s">
        <v>92</v>
      </c>
      <c r="AE24" s="72" t="s">
        <v>92</v>
      </c>
      <c r="AF24" s="73" t="s">
        <v>92</v>
      </c>
      <c r="AG24" s="71" t="s">
        <v>92</v>
      </c>
      <c r="AH24" s="71" t="s">
        <v>15</v>
      </c>
      <c r="AI24" s="72" t="s">
        <v>15</v>
      </c>
      <c r="AJ24" s="73" t="s">
        <v>17</v>
      </c>
      <c r="AK24" s="38" t="s">
        <v>17</v>
      </c>
      <c r="AL24" s="38" t="s">
        <v>17</v>
      </c>
      <c r="AM24" s="38" t="s">
        <v>18</v>
      </c>
      <c r="AN24" s="37" t="s">
        <v>18</v>
      </c>
      <c r="AO24" s="39" t="s">
        <v>18</v>
      </c>
      <c r="AP24" s="38" t="s">
        <v>18</v>
      </c>
      <c r="AQ24" s="38" t="s">
        <v>91</v>
      </c>
      <c r="AR24" s="37"/>
      <c r="AS24" s="963"/>
      <c r="AT24" s="964"/>
      <c r="AU24" s="964"/>
      <c r="AV24" s="964"/>
      <c r="AW24" s="965"/>
      <c r="AX24" s="378"/>
      <c r="AY24" s="379"/>
      <c r="AZ24" s="379"/>
      <c r="BA24" s="380"/>
    </row>
    <row r="25" spans="1:53" ht="19.5" customHeight="1">
      <c r="A25" s="29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6"/>
      <c r="AG25" s="36"/>
      <c r="AH25" s="36"/>
      <c r="AI25" s="36"/>
      <c r="AJ25" s="35"/>
      <c r="AK25" s="35"/>
      <c r="AL25" s="35"/>
      <c r="AM25" s="35"/>
      <c r="AN25" s="35"/>
      <c r="AO25" s="35"/>
      <c r="AP25" s="35"/>
      <c r="AQ25" s="35"/>
      <c r="AR25" s="35"/>
      <c r="AS25" s="34"/>
      <c r="AT25" s="8"/>
      <c r="AU25" s="8"/>
      <c r="AV25" s="8"/>
      <c r="AW25" s="8"/>
      <c r="AX25" s="8"/>
      <c r="AY25" s="8"/>
      <c r="AZ25" s="8"/>
      <c r="BA25" s="8"/>
    </row>
    <row r="26" spans="1:53" s="4" customFormat="1" ht="21" customHeight="1">
      <c r="A26" s="966" t="s">
        <v>316</v>
      </c>
      <c r="B26" s="966"/>
      <c r="C26" s="966"/>
      <c r="D26" s="966"/>
      <c r="E26" s="966"/>
      <c r="F26" s="966"/>
      <c r="G26" s="966"/>
      <c r="H26" s="966"/>
      <c r="I26" s="966"/>
      <c r="J26" s="966"/>
      <c r="K26" s="966"/>
      <c r="L26" s="966"/>
      <c r="M26" s="966"/>
      <c r="N26" s="966"/>
      <c r="O26" s="966"/>
      <c r="P26" s="966"/>
      <c r="Q26" s="966"/>
      <c r="R26" s="966"/>
      <c r="S26" s="966"/>
      <c r="T26" s="966"/>
      <c r="U26" s="966"/>
      <c r="V26" s="966"/>
      <c r="W26" s="966"/>
      <c r="X26" s="966"/>
      <c r="Y26" s="966"/>
      <c r="Z26" s="966"/>
      <c r="AA26" s="966"/>
      <c r="AB26" s="966"/>
      <c r="AC26" s="966"/>
      <c r="AD26" s="966"/>
      <c r="AE26" s="966"/>
      <c r="AF26" s="966"/>
      <c r="AG26" s="966"/>
      <c r="AH26" s="966"/>
      <c r="AI26" s="966"/>
      <c r="AJ26" s="966"/>
      <c r="AK26" s="966"/>
      <c r="AL26" s="966"/>
      <c r="AM26" s="966"/>
      <c r="AN26" s="966"/>
      <c r="AO26" s="966"/>
      <c r="AP26" s="966"/>
      <c r="AQ26" s="966"/>
      <c r="AR26" s="966"/>
      <c r="AS26" s="966"/>
      <c r="AT26" s="966"/>
      <c r="AU26" s="966"/>
      <c r="AV26" s="966"/>
      <c r="AW26" s="966"/>
      <c r="AX26" s="966"/>
      <c r="AY26" s="966"/>
      <c r="AZ26" s="966"/>
      <c r="BA26" s="966"/>
    </row>
    <row r="27" spans="48:52" ht="15.75">
      <c r="AV27" s="9"/>
      <c r="AW27" s="9"/>
      <c r="AX27" s="9"/>
      <c r="AY27" s="9"/>
      <c r="AZ27" s="9"/>
    </row>
    <row r="28" spans="1:53" ht="21.75" customHeight="1">
      <c r="A28" s="967" t="s">
        <v>90</v>
      </c>
      <c r="B28" s="967"/>
      <c r="C28" s="967"/>
      <c r="D28" s="967"/>
      <c r="E28" s="967"/>
      <c r="F28" s="967"/>
      <c r="G28" s="967"/>
      <c r="H28" s="967"/>
      <c r="I28" s="967"/>
      <c r="J28" s="967"/>
      <c r="K28" s="967"/>
      <c r="L28" s="967"/>
      <c r="M28" s="967"/>
      <c r="N28" s="967"/>
      <c r="O28" s="967"/>
      <c r="P28" s="967"/>
      <c r="Q28" s="967"/>
      <c r="R28" s="967"/>
      <c r="S28" s="967"/>
      <c r="T28" s="967"/>
      <c r="U28" s="967"/>
      <c r="V28" s="967"/>
      <c r="W28" s="967"/>
      <c r="X28" s="967"/>
      <c r="Y28" s="967"/>
      <c r="Z28" s="50"/>
      <c r="AA28" s="967" t="s">
        <v>89</v>
      </c>
      <c r="AB28" s="967"/>
      <c r="AC28" s="967"/>
      <c r="AD28" s="967"/>
      <c r="AE28" s="967"/>
      <c r="AF28" s="967"/>
      <c r="AG28" s="967"/>
      <c r="AH28" s="967"/>
      <c r="AI28" s="967"/>
      <c r="AJ28" s="967"/>
      <c r="AK28" s="967"/>
      <c r="AL28" s="967"/>
      <c r="AM28" s="967"/>
      <c r="AN28" s="51"/>
      <c r="AO28" s="967" t="s">
        <v>222</v>
      </c>
      <c r="AP28" s="967"/>
      <c r="AQ28" s="967"/>
      <c r="AR28" s="967"/>
      <c r="AS28" s="967"/>
      <c r="AT28" s="967"/>
      <c r="AU28" s="967"/>
      <c r="AV28" s="967"/>
      <c r="AW28" s="967"/>
      <c r="AX28" s="967"/>
      <c r="AY28" s="967"/>
      <c r="AZ28" s="967"/>
      <c r="BA28" s="967"/>
    </row>
    <row r="29" spans="1:53" ht="11.25" customHeight="1">
      <c r="A29" s="52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2"/>
    </row>
    <row r="30" spans="1:53" ht="22.5" customHeight="1">
      <c r="A30" s="980" t="s">
        <v>2</v>
      </c>
      <c r="B30" s="969"/>
      <c r="C30" s="981" t="s">
        <v>19</v>
      </c>
      <c r="D30" s="968"/>
      <c r="E30" s="968"/>
      <c r="F30" s="969"/>
      <c r="G30" s="954" t="s">
        <v>88</v>
      </c>
      <c r="H30" s="982"/>
      <c r="I30" s="983"/>
      <c r="J30" s="954" t="s">
        <v>20</v>
      </c>
      <c r="K30" s="968"/>
      <c r="L30" s="968"/>
      <c r="M30" s="969"/>
      <c r="N30" s="954" t="s">
        <v>317</v>
      </c>
      <c r="O30" s="968"/>
      <c r="P30" s="969"/>
      <c r="Q30" s="954" t="s">
        <v>224</v>
      </c>
      <c r="R30" s="955"/>
      <c r="S30" s="956"/>
      <c r="T30" s="954" t="s">
        <v>87</v>
      </c>
      <c r="U30" s="968"/>
      <c r="V30" s="969"/>
      <c r="W30" s="954" t="s">
        <v>42</v>
      </c>
      <c r="X30" s="968"/>
      <c r="Y30" s="969"/>
      <c r="Z30" s="31"/>
      <c r="AA30" s="1030" t="s">
        <v>41</v>
      </c>
      <c r="AB30" s="1031"/>
      <c r="AC30" s="1031"/>
      <c r="AD30" s="1031"/>
      <c r="AE30" s="1031"/>
      <c r="AF30" s="1031"/>
      <c r="AG30" s="1032"/>
      <c r="AH30" s="954" t="s">
        <v>76</v>
      </c>
      <c r="AI30" s="982"/>
      <c r="AJ30" s="983"/>
      <c r="AK30" s="981" t="s">
        <v>40</v>
      </c>
      <c r="AL30" s="1039"/>
      <c r="AM30" s="1040"/>
      <c r="AN30" s="33"/>
      <c r="AO30" s="979" t="s">
        <v>223</v>
      </c>
      <c r="AP30" s="979"/>
      <c r="AQ30" s="979"/>
      <c r="AR30" s="979"/>
      <c r="AS30" s="954" t="s">
        <v>318</v>
      </c>
      <c r="AT30" s="968"/>
      <c r="AU30" s="968"/>
      <c r="AV30" s="968"/>
      <c r="AW30" s="969"/>
      <c r="AX30" s="973" t="s">
        <v>76</v>
      </c>
      <c r="AY30" s="973"/>
      <c r="AZ30" s="973"/>
      <c r="BA30" s="974"/>
    </row>
    <row r="31" spans="1:53" ht="15.75" customHeight="1">
      <c r="A31" s="970"/>
      <c r="B31" s="972"/>
      <c r="C31" s="970"/>
      <c r="D31" s="971"/>
      <c r="E31" s="971"/>
      <c r="F31" s="972"/>
      <c r="G31" s="984"/>
      <c r="H31" s="985"/>
      <c r="I31" s="986"/>
      <c r="J31" s="970"/>
      <c r="K31" s="971"/>
      <c r="L31" s="971"/>
      <c r="M31" s="972"/>
      <c r="N31" s="970"/>
      <c r="O31" s="971"/>
      <c r="P31" s="972"/>
      <c r="Q31" s="957"/>
      <c r="R31" s="958"/>
      <c r="S31" s="959"/>
      <c r="T31" s="970"/>
      <c r="U31" s="971"/>
      <c r="V31" s="972"/>
      <c r="W31" s="970"/>
      <c r="X31" s="978"/>
      <c r="Y31" s="972"/>
      <c r="Z31" s="31"/>
      <c r="AA31" s="1033"/>
      <c r="AB31" s="1034"/>
      <c r="AC31" s="1034"/>
      <c r="AD31" s="1034"/>
      <c r="AE31" s="1034"/>
      <c r="AF31" s="1034"/>
      <c r="AG31" s="1035"/>
      <c r="AH31" s="984"/>
      <c r="AI31" s="985"/>
      <c r="AJ31" s="986"/>
      <c r="AK31" s="1041"/>
      <c r="AL31" s="1042"/>
      <c r="AM31" s="1043"/>
      <c r="AN31" s="33"/>
      <c r="AO31" s="979"/>
      <c r="AP31" s="979"/>
      <c r="AQ31" s="979"/>
      <c r="AR31" s="979"/>
      <c r="AS31" s="970"/>
      <c r="AT31" s="971"/>
      <c r="AU31" s="971"/>
      <c r="AV31" s="971"/>
      <c r="AW31" s="972"/>
      <c r="AX31" s="973"/>
      <c r="AY31" s="973"/>
      <c r="AZ31" s="973"/>
      <c r="BA31" s="974"/>
    </row>
    <row r="32" spans="1:53" ht="42" customHeight="1">
      <c r="A32" s="975"/>
      <c r="B32" s="977"/>
      <c r="C32" s="975"/>
      <c r="D32" s="976"/>
      <c r="E32" s="976"/>
      <c r="F32" s="977"/>
      <c r="G32" s="987"/>
      <c r="H32" s="988"/>
      <c r="I32" s="989"/>
      <c r="J32" s="975"/>
      <c r="K32" s="976"/>
      <c r="L32" s="976"/>
      <c r="M32" s="977"/>
      <c r="N32" s="975"/>
      <c r="O32" s="976"/>
      <c r="P32" s="977"/>
      <c r="Q32" s="960"/>
      <c r="R32" s="961"/>
      <c r="S32" s="962"/>
      <c r="T32" s="975"/>
      <c r="U32" s="976"/>
      <c r="V32" s="977"/>
      <c r="W32" s="975"/>
      <c r="X32" s="976"/>
      <c r="Y32" s="977"/>
      <c r="Z32" s="31"/>
      <c r="AA32" s="1036"/>
      <c r="AB32" s="1037"/>
      <c r="AC32" s="1037"/>
      <c r="AD32" s="1037"/>
      <c r="AE32" s="1037"/>
      <c r="AF32" s="1037"/>
      <c r="AG32" s="1038"/>
      <c r="AH32" s="987"/>
      <c r="AI32" s="988"/>
      <c r="AJ32" s="989"/>
      <c r="AK32" s="1044"/>
      <c r="AL32" s="1045"/>
      <c r="AM32" s="1046"/>
      <c r="AN32" s="33"/>
      <c r="AO32" s="979"/>
      <c r="AP32" s="979"/>
      <c r="AQ32" s="979"/>
      <c r="AR32" s="979"/>
      <c r="AS32" s="970"/>
      <c r="AT32" s="971"/>
      <c r="AU32" s="971"/>
      <c r="AV32" s="971"/>
      <c r="AW32" s="972"/>
      <c r="AX32" s="973"/>
      <c r="AY32" s="973"/>
      <c r="AZ32" s="973"/>
      <c r="BA32" s="974"/>
    </row>
    <row r="33" spans="1:53" ht="21.75" customHeight="1">
      <c r="A33" s="991">
        <v>1</v>
      </c>
      <c r="B33" s="992"/>
      <c r="C33" s="993">
        <v>33</v>
      </c>
      <c r="D33" s="994"/>
      <c r="E33" s="994"/>
      <c r="F33" s="995"/>
      <c r="G33" s="996">
        <v>5</v>
      </c>
      <c r="H33" s="997"/>
      <c r="I33" s="998"/>
      <c r="J33" s="996">
        <v>3</v>
      </c>
      <c r="K33" s="997"/>
      <c r="L33" s="997"/>
      <c r="M33" s="998"/>
      <c r="N33" s="996"/>
      <c r="O33" s="997"/>
      <c r="P33" s="998"/>
      <c r="Q33" s="1020"/>
      <c r="R33" s="1009"/>
      <c r="S33" s="1010"/>
      <c r="T33" s="996">
        <v>11</v>
      </c>
      <c r="U33" s="1013"/>
      <c r="V33" s="1014"/>
      <c r="W33" s="993">
        <f>C33+G33+J33+N33+Q33+T33</f>
        <v>52</v>
      </c>
      <c r="X33" s="1015"/>
      <c r="Y33" s="1016"/>
      <c r="Z33" s="31"/>
      <c r="AA33" s="999" t="s">
        <v>237</v>
      </c>
      <c r="AB33" s="1000"/>
      <c r="AC33" s="1000"/>
      <c r="AD33" s="1000"/>
      <c r="AE33" s="1000"/>
      <c r="AF33" s="1000"/>
      <c r="AG33" s="1001"/>
      <c r="AH33" s="357"/>
      <c r="AI33" s="358">
        <v>2</v>
      </c>
      <c r="AJ33" s="359"/>
      <c r="AK33" s="772"/>
      <c r="AL33" s="773">
        <v>3</v>
      </c>
      <c r="AM33" s="774"/>
      <c r="AN33" s="33"/>
      <c r="AO33" s="1021">
        <v>1</v>
      </c>
      <c r="AP33" s="1022"/>
      <c r="AQ33" s="1022"/>
      <c r="AR33" s="1023"/>
      <c r="AS33" s="1011" t="s">
        <v>141</v>
      </c>
      <c r="AT33" s="1011"/>
      <c r="AU33" s="1011"/>
      <c r="AV33" s="1011"/>
      <c r="AW33" s="1011"/>
      <c r="AX33" s="990">
        <v>6</v>
      </c>
      <c r="AY33" s="990"/>
      <c r="AZ33" s="990"/>
      <c r="BA33" s="990"/>
    </row>
    <row r="34" spans="1:53" ht="25.5" customHeight="1">
      <c r="A34" s="991">
        <v>2</v>
      </c>
      <c r="B34" s="992"/>
      <c r="C34" s="993">
        <v>33</v>
      </c>
      <c r="D34" s="994"/>
      <c r="E34" s="994"/>
      <c r="F34" s="995"/>
      <c r="G34" s="996">
        <v>5</v>
      </c>
      <c r="H34" s="997"/>
      <c r="I34" s="998"/>
      <c r="J34" s="996">
        <v>3</v>
      </c>
      <c r="K34" s="997"/>
      <c r="L34" s="997"/>
      <c r="M34" s="998"/>
      <c r="N34" s="996"/>
      <c r="O34" s="997"/>
      <c r="P34" s="998"/>
      <c r="Q34" s="1008"/>
      <c r="R34" s="1009"/>
      <c r="S34" s="1010"/>
      <c r="T34" s="1012">
        <v>11</v>
      </c>
      <c r="U34" s="1013"/>
      <c r="V34" s="1014"/>
      <c r="W34" s="993">
        <v>52</v>
      </c>
      <c r="X34" s="1015"/>
      <c r="Y34" s="1016"/>
      <c r="Z34" s="31"/>
      <c r="AA34" s="1002" t="s">
        <v>238</v>
      </c>
      <c r="AB34" s="1003"/>
      <c r="AC34" s="1003"/>
      <c r="AD34" s="1003"/>
      <c r="AE34" s="1003"/>
      <c r="AF34" s="1003"/>
      <c r="AG34" s="1004"/>
      <c r="AH34" s="357"/>
      <c r="AI34" s="358">
        <v>4</v>
      </c>
      <c r="AJ34" s="359"/>
      <c r="AK34" s="772"/>
      <c r="AL34" s="773">
        <v>3</v>
      </c>
      <c r="AM34" s="774"/>
      <c r="AN34" s="32"/>
      <c r="AO34" s="1021"/>
      <c r="AP34" s="1022"/>
      <c r="AQ34" s="1022"/>
      <c r="AR34" s="1023"/>
      <c r="AS34" s="1011"/>
      <c r="AT34" s="1011"/>
      <c r="AU34" s="1011"/>
      <c r="AV34" s="1011"/>
      <c r="AW34" s="1011"/>
      <c r="AX34" s="990"/>
      <c r="AY34" s="990"/>
      <c r="AZ34" s="990"/>
      <c r="BA34" s="990"/>
    </row>
    <row r="35" spans="1:53" ht="25.5" customHeight="1">
      <c r="A35" s="991">
        <v>3</v>
      </c>
      <c r="B35" s="1059"/>
      <c r="C35" s="1060">
        <v>28</v>
      </c>
      <c r="D35" s="1061"/>
      <c r="E35" s="1061"/>
      <c r="F35" s="1062"/>
      <c r="G35" s="363"/>
      <c r="H35" s="364">
        <v>4</v>
      </c>
      <c r="I35" s="365"/>
      <c r="J35" s="996">
        <v>3</v>
      </c>
      <c r="K35" s="1063"/>
      <c r="L35" s="1063"/>
      <c r="M35" s="1064"/>
      <c r="N35" s="363"/>
      <c r="O35" s="364">
        <v>4</v>
      </c>
      <c r="P35" s="365"/>
      <c r="Q35" s="368"/>
      <c r="R35" s="366">
        <v>1</v>
      </c>
      <c r="S35" s="367"/>
      <c r="T35" s="360"/>
      <c r="U35" s="361">
        <v>2</v>
      </c>
      <c r="V35" s="362"/>
      <c r="W35" s="770"/>
      <c r="X35" s="771">
        <v>42</v>
      </c>
      <c r="Y35" s="775"/>
      <c r="Z35" s="31"/>
      <c r="AA35" s="1005" t="s">
        <v>22</v>
      </c>
      <c r="AB35" s="1006"/>
      <c r="AC35" s="1006"/>
      <c r="AD35" s="1006"/>
      <c r="AE35" s="1006"/>
      <c r="AF35" s="1006"/>
      <c r="AG35" s="1007"/>
      <c r="AH35" s="357"/>
      <c r="AI35" s="358">
        <v>6</v>
      </c>
      <c r="AJ35" s="359"/>
      <c r="AK35" s="772"/>
      <c r="AL35" s="773">
        <v>3</v>
      </c>
      <c r="AM35" s="774"/>
      <c r="AN35" s="32"/>
      <c r="AO35" s="1021"/>
      <c r="AP35" s="1022"/>
      <c r="AQ35" s="1022"/>
      <c r="AR35" s="1023"/>
      <c r="AS35" s="1011"/>
      <c r="AT35" s="1011"/>
      <c r="AU35" s="1011"/>
      <c r="AV35" s="1011"/>
      <c r="AW35" s="1011"/>
      <c r="AX35" s="990"/>
      <c r="AY35" s="990"/>
      <c r="AZ35" s="990"/>
      <c r="BA35" s="990"/>
    </row>
    <row r="36" spans="1:53" ht="34.5" customHeight="1">
      <c r="A36" s="1047" t="s">
        <v>21</v>
      </c>
      <c r="B36" s="1048"/>
      <c r="C36" s="1049">
        <f>SUM(C33:F35)</f>
        <v>94</v>
      </c>
      <c r="D36" s="1050"/>
      <c r="E36" s="1050"/>
      <c r="F36" s="1051"/>
      <c r="G36" s="1017">
        <f>SUM(G33:I35)</f>
        <v>14</v>
      </c>
      <c r="H36" s="1052"/>
      <c r="I36" s="1048"/>
      <c r="J36" s="1053">
        <f>SUM(J33:M35)</f>
        <v>9</v>
      </c>
      <c r="K36" s="1054"/>
      <c r="L36" s="1054"/>
      <c r="M36" s="1055"/>
      <c r="N36" s="1053">
        <f>SUM(N33:P35)</f>
        <v>4</v>
      </c>
      <c r="O36" s="1054"/>
      <c r="P36" s="1055"/>
      <c r="Q36" s="1056">
        <f>SUM(Q33:S35)</f>
        <v>1</v>
      </c>
      <c r="R36" s="1057"/>
      <c r="S36" s="1058"/>
      <c r="T36" s="1017">
        <f>SUM(T33:V35)</f>
        <v>24</v>
      </c>
      <c r="U36" s="1018"/>
      <c r="V36" s="1019"/>
      <c r="W36" s="1017">
        <f>SUM(W33:Y35)</f>
        <v>146</v>
      </c>
      <c r="X36" s="1018"/>
      <c r="Y36" s="1019"/>
      <c r="Z36" s="31"/>
      <c r="AA36" s="1065"/>
      <c r="AB36" s="1066"/>
      <c r="AC36" s="1066"/>
      <c r="AD36" s="1066"/>
      <c r="AE36" s="1066"/>
      <c r="AF36" s="1066"/>
      <c r="AG36" s="1067"/>
      <c r="AH36" s="1027"/>
      <c r="AI36" s="1068"/>
      <c r="AJ36" s="1069"/>
      <c r="AK36" s="1027"/>
      <c r="AL36" s="1028"/>
      <c r="AM36" s="1029"/>
      <c r="AN36" s="30"/>
      <c r="AO36" s="1024"/>
      <c r="AP36" s="1025"/>
      <c r="AQ36" s="1025"/>
      <c r="AR36" s="1026"/>
      <c r="AS36" s="1011"/>
      <c r="AT36" s="1011"/>
      <c r="AU36" s="1011"/>
      <c r="AV36" s="1011"/>
      <c r="AW36" s="1011"/>
      <c r="AX36" s="990"/>
      <c r="AY36" s="990"/>
      <c r="AZ36" s="990"/>
      <c r="BA36" s="990"/>
    </row>
  </sheetData>
  <sheetProtection selectLockedCells="1" selectUnlockedCells="1"/>
  <mergeCells count="91">
    <mergeCell ref="A35:B35"/>
    <mergeCell ref="C35:F35"/>
    <mergeCell ref="J35:M35"/>
    <mergeCell ref="A34:B34"/>
    <mergeCell ref="AA36:AG36"/>
    <mergeCell ref="AH36:AJ36"/>
    <mergeCell ref="AK36:AM36"/>
    <mergeCell ref="AA30:AG32"/>
    <mergeCell ref="AH30:AJ32"/>
    <mergeCell ref="AK30:AM32"/>
    <mergeCell ref="A36:B36"/>
    <mergeCell ref="C36:F36"/>
    <mergeCell ref="G36:I36"/>
    <mergeCell ref="J36:M36"/>
    <mergeCell ref="N36:P36"/>
    <mergeCell ref="Q36:S36"/>
    <mergeCell ref="AS33:AW36"/>
    <mergeCell ref="T34:V34"/>
    <mergeCell ref="W34:Y34"/>
    <mergeCell ref="T36:V36"/>
    <mergeCell ref="W36:Y36"/>
    <mergeCell ref="N33:P33"/>
    <mergeCell ref="Q33:S33"/>
    <mergeCell ref="T33:V33"/>
    <mergeCell ref="W33:Y33"/>
    <mergeCell ref="AO33:AR36"/>
    <mergeCell ref="AA33:AG33"/>
    <mergeCell ref="AA34:AG34"/>
    <mergeCell ref="AA35:AG35"/>
    <mergeCell ref="C34:F34"/>
    <mergeCell ref="G34:I34"/>
    <mergeCell ref="J34:M34"/>
    <mergeCell ref="N34:P34"/>
    <mergeCell ref="Q34:S34"/>
    <mergeCell ref="A30:B32"/>
    <mergeCell ref="C30:F32"/>
    <mergeCell ref="G30:I32"/>
    <mergeCell ref="J30:M32"/>
    <mergeCell ref="N30:P32"/>
    <mergeCell ref="AX33:BA36"/>
    <mergeCell ref="A33:B33"/>
    <mergeCell ref="C33:F33"/>
    <mergeCell ref="G33:I33"/>
    <mergeCell ref="J33:M33"/>
    <mergeCell ref="X20:AA20"/>
    <mergeCell ref="AB20:AE20"/>
    <mergeCell ref="AF20:AI20"/>
    <mergeCell ref="AS30:AW32"/>
    <mergeCell ref="AX30:BA32"/>
    <mergeCell ref="T30:V32"/>
    <mergeCell ref="W30:Y32"/>
    <mergeCell ref="AO30:AR32"/>
    <mergeCell ref="B20:E20"/>
    <mergeCell ref="F20:I20"/>
    <mergeCell ref="J20:M20"/>
    <mergeCell ref="Q30:S32"/>
    <mergeCell ref="AX20:BA20"/>
    <mergeCell ref="AS24:AW24"/>
    <mergeCell ref="A26:BA26"/>
    <mergeCell ref="A28:Y28"/>
    <mergeCell ref="AA28:AM28"/>
    <mergeCell ref="AO28:BA28"/>
    <mergeCell ref="P11:AK12"/>
    <mergeCell ref="P13:AN13"/>
    <mergeCell ref="AO13:BA13"/>
    <mergeCell ref="AO20:AR20"/>
    <mergeCell ref="AS20:AW20"/>
    <mergeCell ref="P14:AP14"/>
    <mergeCell ref="P15:AP15"/>
    <mergeCell ref="P16:AM16"/>
    <mergeCell ref="A18:BA18"/>
    <mergeCell ref="A20:A21"/>
    <mergeCell ref="A8:O8"/>
    <mergeCell ref="P8:AM8"/>
    <mergeCell ref="AN8:BA8"/>
    <mergeCell ref="N20:R20"/>
    <mergeCell ref="S20:W20"/>
    <mergeCell ref="A9:O9"/>
    <mergeCell ref="P9:AA9"/>
    <mergeCell ref="P10:AK10"/>
    <mergeCell ref="AJ20:AN20"/>
    <mergeCell ref="AN10:BA11"/>
    <mergeCell ref="A5:O5"/>
    <mergeCell ref="AN5:BA7"/>
    <mergeCell ref="A6:O6"/>
    <mergeCell ref="A2:O2"/>
    <mergeCell ref="P2:AN2"/>
    <mergeCell ref="AO2:BA4"/>
    <mergeCell ref="A3:O3"/>
    <mergeCell ref="A4:O4"/>
    <mergeCell ref="P4:AN4"/>
  </mergeCells>
  <printOptions/>
  <pageMargins left="0.39375" right="0.39375" top="0.7875" bottom="0.39375" header="0.5118055555555555" footer="0.5118055555555555"/>
  <pageSetup fitToHeight="0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00"/>
  <sheetViews>
    <sheetView view="pageBreakPreview" zoomScale="85" zoomScaleNormal="50" zoomScaleSheetLayoutView="85" zoomScalePageLayoutView="0" workbookViewId="0" topLeftCell="A76">
      <selection activeCell="A2" sqref="A2:A7"/>
    </sheetView>
  </sheetViews>
  <sheetFormatPr defaultColWidth="9.25390625" defaultRowHeight="12.75"/>
  <cols>
    <col min="1" max="1" width="8.75390625" style="15" customWidth="1"/>
    <col min="2" max="2" width="84.75390625" style="13" customWidth="1"/>
    <col min="3" max="3" width="5.75390625" style="16" customWidth="1"/>
    <col min="4" max="4" width="7.75390625" style="17" customWidth="1"/>
    <col min="5" max="5" width="6.25390625" style="17" customWidth="1"/>
    <col min="6" max="6" width="6.25390625" style="16" customWidth="1"/>
    <col min="7" max="7" width="10.375" style="18" customWidth="1"/>
    <col min="8" max="8" width="9.375" style="16" customWidth="1"/>
    <col min="9" max="9" width="8.75390625" style="13" customWidth="1"/>
    <col min="10" max="10" width="8.375" style="13" customWidth="1"/>
    <col min="11" max="11" width="8.00390625" style="13" customWidth="1"/>
    <col min="12" max="12" width="8.75390625" style="13" customWidth="1"/>
    <col min="13" max="13" width="9.25390625" style="13" customWidth="1"/>
    <col min="14" max="16" width="7.625" style="13" customWidth="1"/>
    <col min="17" max="19" width="8.25390625" style="13" customWidth="1"/>
    <col min="20" max="20" width="9.25390625" style="5" customWidth="1"/>
    <col min="21" max="21" width="25.375" style="5" customWidth="1"/>
    <col min="22" max="22" width="9.25390625" style="5" customWidth="1"/>
    <col min="23" max="23" width="1.00390625" style="5" customWidth="1"/>
    <col min="24" max="16384" width="9.25390625" style="5" customWidth="1"/>
  </cols>
  <sheetData>
    <row r="1" spans="1:19" s="81" customFormat="1" ht="19.5" thickBot="1">
      <c r="A1" s="1107" t="s">
        <v>314</v>
      </c>
      <c r="B1" s="1108"/>
      <c r="C1" s="1108"/>
      <c r="D1" s="1108"/>
      <c r="E1" s="1108"/>
      <c r="F1" s="1108"/>
      <c r="G1" s="1108"/>
      <c r="H1" s="1108"/>
      <c r="I1" s="1108"/>
      <c r="J1" s="1108"/>
      <c r="K1" s="1108"/>
      <c r="L1" s="1108"/>
      <c r="M1" s="1108"/>
      <c r="N1" s="1109"/>
      <c r="O1" s="1109"/>
      <c r="P1" s="1109"/>
      <c r="Q1" s="1109"/>
      <c r="R1" s="382"/>
      <c r="S1" s="382"/>
    </row>
    <row r="2" spans="1:19" s="81" customFormat="1" ht="18.75" customHeight="1">
      <c r="A2" s="1159" t="s">
        <v>46</v>
      </c>
      <c r="B2" s="1192" t="s">
        <v>23</v>
      </c>
      <c r="C2" s="1162" t="s">
        <v>75</v>
      </c>
      <c r="D2" s="1163"/>
      <c r="E2" s="1163"/>
      <c r="F2" s="1164"/>
      <c r="G2" s="1118" t="s">
        <v>24</v>
      </c>
      <c r="H2" s="1122" t="s">
        <v>47</v>
      </c>
      <c r="I2" s="1122"/>
      <c r="J2" s="1122"/>
      <c r="K2" s="1122"/>
      <c r="L2" s="1122"/>
      <c r="M2" s="1122"/>
      <c r="N2" s="1182" t="s">
        <v>126</v>
      </c>
      <c r="O2" s="1143"/>
      <c r="P2" s="1143"/>
      <c r="Q2" s="1143"/>
      <c r="R2" s="1143"/>
      <c r="S2" s="1183"/>
    </row>
    <row r="3" spans="1:19" s="81" customFormat="1" ht="18.75">
      <c r="A3" s="1160"/>
      <c r="B3" s="1113"/>
      <c r="C3" s="1165"/>
      <c r="D3" s="1166"/>
      <c r="E3" s="1166"/>
      <c r="F3" s="1167"/>
      <c r="G3" s="1119"/>
      <c r="H3" s="1149" t="s">
        <v>25</v>
      </c>
      <c r="I3" s="1113" t="s">
        <v>48</v>
      </c>
      <c r="J3" s="1114"/>
      <c r="K3" s="1114"/>
      <c r="L3" s="1114"/>
      <c r="M3" s="1115" t="s">
        <v>26</v>
      </c>
      <c r="N3" s="1184"/>
      <c r="O3" s="1185"/>
      <c r="P3" s="1185"/>
      <c r="Q3" s="1185"/>
      <c r="R3" s="1185"/>
      <c r="S3" s="1186"/>
    </row>
    <row r="4" spans="1:19" s="81" customFormat="1" ht="18.75">
      <c r="A4" s="1160"/>
      <c r="B4" s="1113"/>
      <c r="C4" s="1110" t="s">
        <v>49</v>
      </c>
      <c r="D4" s="1110" t="s">
        <v>50</v>
      </c>
      <c r="E4" s="1135" t="s">
        <v>51</v>
      </c>
      <c r="F4" s="1136"/>
      <c r="G4" s="1119"/>
      <c r="H4" s="1149"/>
      <c r="I4" s="1125" t="s">
        <v>21</v>
      </c>
      <c r="J4" s="1112" t="s">
        <v>52</v>
      </c>
      <c r="K4" s="1112"/>
      <c r="L4" s="1112"/>
      <c r="M4" s="1128"/>
      <c r="N4" s="1148" t="s">
        <v>72</v>
      </c>
      <c r="O4" s="1123"/>
      <c r="P4" s="1123" t="s">
        <v>73</v>
      </c>
      <c r="Q4" s="1124"/>
      <c r="R4" s="1123" t="s">
        <v>280</v>
      </c>
      <c r="S4" s="1124"/>
    </row>
    <row r="5" spans="1:19" s="81" customFormat="1" ht="18.75">
      <c r="A5" s="1160"/>
      <c r="B5" s="1113"/>
      <c r="C5" s="1149"/>
      <c r="D5" s="1149"/>
      <c r="E5" s="1115" t="s">
        <v>53</v>
      </c>
      <c r="F5" s="1137" t="s">
        <v>54</v>
      </c>
      <c r="G5" s="1120"/>
      <c r="H5" s="1149"/>
      <c r="I5" s="1126"/>
      <c r="J5" s="1110" t="s">
        <v>27</v>
      </c>
      <c r="K5" s="1110" t="s">
        <v>114</v>
      </c>
      <c r="L5" s="1110" t="s">
        <v>28</v>
      </c>
      <c r="M5" s="1129"/>
      <c r="N5" s="155">
        <v>1</v>
      </c>
      <c r="O5" s="156">
        <v>2</v>
      </c>
      <c r="P5" s="156">
        <v>3</v>
      </c>
      <c r="Q5" s="165">
        <v>4</v>
      </c>
      <c r="R5" s="156">
        <v>5</v>
      </c>
      <c r="S5" s="157">
        <v>6</v>
      </c>
    </row>
    <row r="6" spans="1:19" s="81" customFormat="1" ht="18.75">
      <c r="A6" s="1160"/>
      <c r="B6" s="1113"/>
      <c r="C6" s="1149"/>
      <c r="D6" s="1149"/>
      <c r="E6" s="1116"/>
      <c r="F6" s="1137"/>
      <c r="G6" s="1120"/>
      <c r="H6" s="1149"/>
      <c r="I6" s="1126"/>
      <c r="J6" s="1110"/>
      <c r="K6" s="1110"/>
      <c r="L6" s="1110"/>
      <c r="M6" s="1129"/>
      <c r="N6" s="408" t="s">
        <v>74</v>
      </c>
      <c r="O6" s="409"/>
      <c r="P6" s="410"/>
      <c r="Q6" s="409"/>
      <c r="R6" s="409"/>
      <c r="S6" s="668"/>
    </row>
    <row r="7" spans="1:19" s="81" customFormat="1" ht="19.5" thickBot="1">
      <c r="A7" s="1161"/>
      <c r="B7" s="1193"/>
      <c r="C7" s="1150"/>
      <c r="D7" s="1150"/>
      <c r="E7" s="1117"/>
      <c r="F7" s="1138"/>
      <c r="G7" s="1121"/>
      <c r="H7" s="1150"/>
      <c r="I7" s="1127"/>
      <c r="J7" s="1111"/>
      <c r="K7" s="1111"/>
      <c r="L7" s="1111"/>
      <c r="M7" s="1130"/>
      <c r="N7" s="158">
        <v>15</v>
      </c>
      <c r="O7" s="159">
        <v>18</v>
      </c>
      <c r="P7" s="159">
        <v>15</v>
      </c>
      <c r="Q7" s="384">
        <v>18</v>
      </c>
      <c r="R7" s="669">
        <v>15</v>
      </c>
      <c r="S7" s="670">
        <v>13</v>
      </c>
    </row>
    <row r="8" spans="1:19" s="81" customFormat="1" ht="19.5" thickBot="1">
      <c r="A8" s="671">
        <v>1</v>
      </c>
      <c r="B8" s="672">
        <v>2</v>
      </c>
      <c r="C8" s="672">
        <v>3</v>
      </c>
      <c r="D8" s="672">
        <v>4</v>
      </c>
      <c r="E8" s="672">
        <v>5</v>
      </c>
      <c r="F8" s="672">
        <v>6</v>
      </c>
      <c r="G8" s="672">
        <v>7</v>
      </c>
      <c r="H8" s="672">
        <v>8</v>
      </c>
      <c r="I8" s="672">
        <v>9</v>
      </c>
      <c r="J8" s="672">
        <v>10</v>
      </c>
      <c r="K8" s="672">
        <v>11</v>
      </c>
      <c r="L8" s="672">
        <v>12</v>
      </c>
      <c r="M8" s="185">
        <v>13</v>
      </c>
      <c r="N8" s="673">
        <v>14</v>
      </c>
      <c r="O8" s="674">
        <v>15</v>
      </c>
      <c r="P8" s="674">
        <v>16</v>
      </c>
      <c r="Q8" s="675">
        <v>17</v>
      </c>
      <c r="R8" s="674">
        <v>18</v>
      </c>
      <c r="S8" s="675">
        <v>19</v>
      </c>
    </row>
    <row r="9" spans="1:19" s="81" customFormat="1" ht="19.5" thickBot="1">
      <c r="A9" s="1076" t="s">
        <v>106</v>
      </c>
      <c r="B9" s="1077"/>
      <c r="C9" s="1077"/>
      <c r="D9" s="1077"/>
      <c r="E9" s="1077"/>
      <c r="F9" s="1077"/>
      <c r="G9" s="1077"/>
      <c r="H9" s="1077"/>
      <c r="I9" s="1077"/>
      <c r="J9" s="1077"/>
      <c r="K9" s="1077"/>
      <c r="L9" s="1077"/>
      <c r="M9" s="1077"/>
      <c r="N9" s="1077"/>
      <c r="O9" s="1077"/>
      <c r="P9" s="1077"/>
      <c r="Q9" s="1077"/>
      <c r="R9" s="1077"/>
      <c r="S9" s="1194"/>
    </row>
    <row r="10" spans="1:19" s="108" customFormat="1" ht="19.5" thickBot="1">
      <c r="A10" s="1153" t="s">
        <v>107</v>
      </c>
      <c r="B10" s="1154"/>
      <c r="C10" s="1154"/>
      <c r="D10" s="1154"/>
      <c r="E10" s="1154"/>
      <c r="F10" s="1154"/>
      <c r="G10" s="1154"/>
      <c r="H10" s="1154"/>
      <c r="I10" s="1154"/>
      <c r="J10" s="1154"/>
      <c r="K10" s="1154"/>
      <c r="L10" s="1154"/>
      <c r="M10" s="1154"/>
      <c r="N10" s="1154"/>
      <c r="O10" s="1154"/>
      <c r="P10" s="1154"/>
      <c r="Q10" s="1154"/>
      <c r="R10" s="1154"/>
      <c r="S10" s="1155"/>
    </row>
    <row r="11" spans="1:19" s="468" customFormat="1" ht="18.75">
      <c r="A11" s="647" t="s">
        <v>55</v>
      </c>
      <c r="B11" s="648" t="s">
        <v>135</v>
      </c>
      <c r="C11" s="634"/>
      <c r="D11" s="461"/>
      <c r="E11" s="461"/>
      <c r="F11" s="462"/>
      <c r="G11" s="463">
        <v>2</v>
      </c>
      <c r="H11" s="634"/>
      <c r="I11" s="461"/>
      <c r="J11" s="461"/>
      <c r="K11" s="461"/>
      <c r="L11" s="461"/>
      <c r="M11" s="462"/>
      <c r="N11" s="460"/>
      <c r="O11" s="461"/>
      <c r="P11" s="461"/>
      <c r="Q11" s="462"/>
      <c r="R11" s="461"/>
      <c r="S11" s="676"/>
    </row>
    <row r="12" spans="1:19" s="468" customFormat="1" ht="18.75">
      <c r="A12" s="479"/>
      <c r="B12" s="649" t="s">
        <v>172</v>
      </c>
      <c r="C12" s="464"/>
      <c r="D12" s="465"/>
      <c r="E12" s="465"/>
      <c r="F12" s="466"/>
      <c r="G12" s="470">
        <v>1</v>
      </c>
      <c r="H12" s="464"/>
      <c r="I12" s="465"/>
      <c r="J12" s="465"/>
      <c r="K12" s="465"/>
      <c r="L12" s="465"/>
      <c r="M12" s="466"/>
      <c r="N12" s="469"/>
      <c r="O12" s="465"/>
      <c r="P12" s="465"/>
      <c r="Q12" s="466"/>
      <c r="R12" s="467"/>
      <c r="S12" s="677"/>
    </row>
    <row r="13" spans="1:21" s="478" customFormat="1" ht="18.75">
      <c r="A13" s="471"/>
      <c r="B13" s="650" t="s">
        <v>96</v>
      </c>
      <c r="C13" s="627"/>
      <c r="D13" s="472">
        <v>1</v>
      </c>
      <c r="E13" s="473"/>
      <c r="F13" s="474"/>
      <c r="G13" s="470">
        <v>1</v>
      </c>
      <c r="H13" s="475">
        <f>G13*30</f>
        <v>30</v>
      </c>
      <c r="I13" s="472">
        <f>J13+K13+L13</f>
        <v>15</v>
      </c>
      <c r="J13" s="819">
        <v>8</v>
      </c>
      <c r="K13" s="819"/>
      <c r="L13" s="819">
        <v>7</v>
      </c>
      <c r="M13" s="476">
        <f>H13-I13</f>
        <v>15</v>
      </c>
      <c r="N13" s="477">
        <v>1</v>
      </c>
      <c r="O13" s="473"/>
      <c r="P13" s="473"/>
      <c r="Q13" s="474"/>
      <c r="R13" s="473"/>
      <c r="S13" s="678"/>
      <c r="U13" s="546" t="s">
        <v>283</v>
      </c>
    </row>
    <row r="14" spans="1:25" s="468" customFormat="1" ht="18.75">
      <c r="A14" s="479" t="s">
        <v>56</v>
      </c>
      <c r="B14" s="651" t="s">
        <v>105</v>
      </c>
      <c r="C14" s="483"/>
      <c r="D14" s="481"/>
      <c r="E14" s="481"/>
      <c r="F14" s="482"/>
      <c r="G14" s="470">
        <v>3</v>
      </c>
      <c r="H14" s="483"/>
      <c r="I14" s="481"/>
      <c r="J14" s="481"/>
      <c r="K14" s="481"/>
      <c r="L14" s="481"/>
      <c r="M14" s="482"/>
      <c r="N14" s="480"/>
      <c r="O14" s="481"/>
      <c r="P14" s="481"/>
      <c r="Q14" s="482"/>
      <c r="R14" s="472"/>
      <c r="S14" s="679"/>
      <c r="Y14" s="484"/>
    </row>
    <row r="15" spans="1:25" s="468" customFormat="1" ht="18.75">
      <c r="A15" s="471"/>
      <c r="B15" s="652" t="s">
        <v>172</v>
      </c>
      <c r="C15" s="475"/>
      <c r="D15" s="472"/>
      <c r="E15" s="472"/>
      <c r="F15" s="476"/>
      <c r="G15" s="470">
        <v>2</v>
      </c>
      <c r="H15" s="475"/>
      <c r="I15" s="472"/>
      <c r="J15" s="472"/>
      <c r="K15" s="472"/>
      <c r="L15" s="472"/>
      <c r="M15" s="476"/>
      <c r="N15" s="477"/>
      <c r="O15" s="472"/>
      <c r="P15" s="472"/>
      <c r="Q15" s="476"/>
      <c r="R15" s="472"/>
      <c r="S15" s="679"/>
      <c r="Y15" s="484"/>
    </row>
    <row r="16" spans="1:24" s="496" customFormat="1" ht="18.75">
      <c r="A16" s="479"/>
      <c r="B16" s="650" t="s">
        <v>96</v>
      </c>
      <c r="C16" s="488"/>
      <c r="D16" s="486" t="s">
        <v>284</v>
      </c>
      <c r="E16" s="486"/>
      <c r="F16" s="487"/>
      <c r="G16" s="470">
        <v>1</v>
      </c>
      <c r="H16" s="488">
        <f>G16*30</f>
        <v>30</v>
      </c>
      <c r="I16" s="489">
        <v>10</v>
      </c>
      <c r="J16" s="486">
        <v>10</v>
      </c>
      <c r="K16" s="486"/>
      <c r="L16" s="486"/>
      <c r="M16" s="490">
        <f>H16-I16</f>
        <v>20</v>
      </c>
      <c r="N16" s="491"/>
      <c r="O16" s="492">
        <v>0.5</v>
      </c>
      <c r="P16" s="493"/>
      <c r="Q16" s="494"/>
      <c r="R16" s="495"/>
      <c r="S16" s="680"/>
      <c r="U16" s="496" t="s">
        <v>285</v>
      </c>
      <c r="X16" s="497"/>
    </row>
    <row r="17" spans="1:24" s="496" customFormat="1" ht="18.75">
      <c r="A17" s="479" t="s">
        <v>57</v>
      </c>
      <c r="B17" s="652" t="s">
        <v>173</v>
      </c>
      <c r="C17" s="635" t="s">
        <v>127</v>
      </c>
      <c r="D17" s="498"/>
      <c r="E17" s="499"/>
      <c r="F17" s="500"/>
      <c r="G17" s="470">
        <v>4</v>
      </c>
      <c r="H17" s="488"/>
      <c r="I17" s="501"/>
      <c r="J17" s="501"/>
      <c r="K17" s="498"/>
      <c r="L17" s="498"/>
      <c r="M17" s="502"/>
      <c r="N17" s="491"/>
      <c r="O17" s="492"/>
      <c r="P17" s="493"/>
      <c r="Q17" s="494"/>
      <c r="R17" s="495"/>
      <c r="S17" s="680"/>
      <c r="X17" s="497"/>
    </row>
    <row r="18" spans="1:24" s="496" customFormat="1" ht="37.5">
      <c r="A18" s="479" t="s">
        <v>58</v>
      </c>
      <c r="B18" s="653" t="s">
        <v>174</v>
      </c>
      <c r="C18" s="636" t="s">
        <v>127</v>
      </c>
      <c r="D18" s="503"/>
      <c r="E18" s="503"/>
      <c r="F18" s="504"/>
      <c r="G18" s="505">
        <v>4</v>
      </c>
      <c r="H18" s="488"/>
      <c r="I18" s="501"/>
      <c r="J18" s="501"/>
      <c r="K18" s="498"/>
      <c r="L18" s="498"/>
      <c r="M18" s="502"/>
      <c r="N18" s="491"/>
      <c r="O18" s="492"/>
      <c r="P18" s="493"/>
      <c r="Q18" s="494"/>
      <c r="R18" s="495"/>
      <c r="S18" s="680"/>
      <c r="X18" s="497"/>
    </row>
    <row r="19" spans="1:24" s="519" customFormat="1" ht="18.75">
      <c r="A19" s="506" t="s">
        <v>59</v>
      </c>
      <c r="B19" s="422" t="s">
        <v>230</v>
      </c>
      <c r="C19" s="637"/>
      <c r="D19" s="507"/>
      <c r="E19" s="508"/>
      <c r="F19" s="509"/>
      <c r="G19" s="510">
        <v>4</v>
      </c>
      <c r="H19" s="488"/>
      <c r="I19" s="511"/>
      <c r="J19" s="511"/>
      <c r="K19" s="512"/>
      <c r="L19" s="512"/>
      <c r="M19" s="513"/>
      <c r="N19" s="514"/>
      <c r="O19" s="515"/>
      <c r="P19" s="516"/>
      <c r="Q19" s="517"/>
      <c r="R19" s="518"/>
      <c r="S19" s="681"/>
      <c r="X19" s="520"/>
    </row>
    <row r="20" spans="1:24" s="519" customFormat="1" ht="18.75">
      <c r="A20" s="506"/>
      <c r="B20" s="422" t="s">
        <v>172</v>
      </c>
      <c r="C20" s="638"/>
      <c r="D20" s="523"/>
      <c r="E20" s="524"/>
      <c r="F20" s="521"/>
      <c r="G20" s="510">
        <v>1</v>
      </c>
      <c r="H20" s="488"/>
      <c r="I20" s="522"/>
      <c r="J20" s="511"/>
      <c r="K20" s="512"/>
      <c r="L20" s="512"/>
      <c r="M20" s="513"/>
      <c r="N20" s="514"/>
      <c r="O20" s="515"/>
      <c r="P20" s="516"/>
      <c r="Q20" s="517"/>
      <c r="R20" s="518"/>
      <c r="S20" s="681"/>
      <c r="X20" s="520"/>
    </row>
    <row r="21" spans="1:24" s="519" customFormat="1" ht="18.75">
      <c r="A21" s="506"/>
      <c r="B21" s="654" t="s">
        <v>96</v>
      </c>
      <c r="C21" s="638"/>
      <c r="D21" s="523">
        <v>1</v>
      </c>
      <c r="E21" s="524"/>
      <c r="F21" s="521"/>
      <c r="G21" s="510">
        <v>3</v>
      </c>
      <c r="H21" s="488">
        <f>G21*30</f>
        <v>90</v>
      </c>
      <c r="I21" s="489">
        <f>SUM(J21:L21)</f>
        <v>45</v>
      </c>
      <c r="J21" s="826">
        <v>15</v>
      </c>
      <c r="K21" s="827"/>
      <c r="L21" s="827">
        <v>30</v>
      </c>
      <c r="M21" s="513">
        <f>H21-I21</f>
        <v>45</v>
      </c>
      <c r="N21" s="828">
        <v>3</v>
      </c>
      <c r="O21" s="515"/>
      <c r="P21" s="516"/>
      <c r="Q21" s="517"/>
      <c r="R21" s="518"/>
      <c r="S21" s="681"/>
      <c r="U21" s="496" t="s">
        <v>289</v>
      </c>
      <c r="X21" s="520"/>
    </row>
    <row r="22" spans="1:24" s="478" customFormat="1" ht="18.75">
      <c r="A22" s="525" t="s">
        <v>60</v>
      </c>
      <c r="B22" s="422" t="s">
        <v>164</v>
      </c>
      <c r="C22" s="639"/>
      <c r="D22" s="523"/>
      <c r="E22" s="524"/>
      <c r="F22" s="526"/>
      <c r="G22" s="510">
        <v>8</v>
      </c>
      <c r="H22" s="527"/>
      <c r="I22" s="489"/>
      <c r="J22" s="511"/>
      <c r="K22" s="512"/>
      <c r="L22" s="512"/>
      <c r="M22" s="513"/>
      <c r="N22" s="528"/>
      <c r="O22" s="529"/>
      <c r="P22" s="530"/>
      <c r="Q22" s="531"/>
      <c r="R22" s="532"/>
      <c r="S22" s="682"/>
      <c r="X22" s="533"/>
    </row>
    <row r="23" spans="1:24" s="478" customFormat="1" ht="18.75">
      <c r="A23" s="525"/>
      <c r="B23" s="655" t="s">
        <v>172</v>
      </c>
      <c r="C23" s="640"/>
      <c r="D23" s="523"/>
      <c r="E23" s="524"/>
      <c r="F23" s="534"/>
      <c r="G23" s="535">
        <v>4</v>
      </c>
      <c r="H23" s="527"/>
      <c r="I23" s="489"/>
      <c r="J23" s="511"/>
      <c r="K23" s="512"/>
      <c r="L23" s="512"/>
      <c r="M23" s="513"/>
      <c r="N23" s="528"/>
      <c r="O23" s="529"/>
      <c r="P23" s="530"/>
      <c r="Q23" s="531"/>
      <c r="R23" s="532"/>
      <c r="S23" s="682"/>
      <c r="X23" s="533"/>
    </row>
    <row r="24" spans="1:24" s="478" customFormat="1" ht="18.75">
      <c r="A24" s="525"/>
      <c r="B24" s="656" t="s">
        <v>96</v>
      </c>
      <c r="C24" s="641">
        <v>1</v>
      </c>
      <c r="D24" s="536"/>
      <c r="E24" s="536"/>
      <c r="F24" s="537"/>
      <c r="G24" s="535">
        <v>4</v>
      </c>
      <c r="H24" s="527">
        <f>G24*30</f>
        <v>120</v>
      </c>
      <c r="I24" s="489">
        <f>SUM(J24:L24)</f>
        <v>75</v>
      </c>
      <c r="J24" s="511">
        <v>30</v>
      </c>
      <c r="K24" s="512">
        <v>45</v>
      </c>
      <c r="L24" s="512"/>
      <c r="M24" s="513">
        <f>H24-I24</f>
        <v>45</v>
      </c>
      <c r="N24" s="528">
        <v>5</v>
      </c>
      <c r="O24" s="529"/>
      <c r="P24" s="530"/>
      <c r="Q24" s="531"/>
      <c r="R24" s="532"/>
      <c r="S24" s="682"/>
      <c r="U24" s="496" t="s">
        <v>290</v>
      </c>
      <c r="X24" s="533"/>
    </row>
    <row r="25" spans="1:24" s="546" customFormat="1" ht="18.75">
      <c r="A25" s="471" t="s">
        <v>83</v>
      </c>
      <c r="B25" s="657" t="s">
        <v>77</v>
      </c>
      <c r="C25" s="642"/>
      <c r="D25" s="538"/>
      <c r="E25" s="538"/>
      <c r="F25" s="539"/>
      <c r="G25" s="470">
        <f>G26+G27</f>
        <v>15</v>
      </c>
      <c r="H25" s="540"/>
      <c r="I25" s="501"/>
      <c r="J25" s="501"/>
      <c r="K25" s="498"/>
      <c r="L25" s="498"/>
      <c r="M25" s="502"/>
      <c r="N25" s="541"/>
      <c r="O25" s="542"/>
      <c r="P25" s="543"/>
      <c r="Q25" s="544"/>
      <c r="R25" s="545"/>
      <c r="S25" s="683"/>
      <c r="X25" s="547"/>
    </row>
    <row r="26" spans="1:24" s="546" customFormat="1" ht="18.75">
      <c r="A26" s="471"/>
      <c r="B26" s="652" t="s">
        <v>172</v>
      </c>
      <c r="C26" s="642"/>
      <c r="D26" s="538"/>
      <c r="E26" s="538"/>
      <c r="F26" s="539"/>
      <c r="G26" s="820">
        <v>9</v>
      </c>
      <c r="H26" s="540"/>
      <c r="I26" s="501"/>
      <c r="J26" s="501"/>
      <c r="K26" s="498"/>
      <c r="L26" s="498"/>
      <c r="M26" s="502"/>
      <c r="N26" s="541"/>
      <c r="O26" s="542"/>
      <c r="P26" s="543"/>
      <c r="Q26" s="544"/>
      <c r="R26" s="545"/>
      <c r="S26" s="683"/>
      <c r="X26" s="547"/>
    </row>
    <row r="27" spans="1:21" s="546" customFormat="1" ht="18.75">
      <c r="A27" s="471"/>
      <c r="B27" s="650" t="s">
        <v>96</v>
      </c>
      <c r="C27" s="643">
        <v>1</v>
      </c>
      <c r="D27" s="548"/>
      <c r="E27" s="548"/>
      <c r="F27" s="500"/>
      <c r="G27" s="821">
        <v>6</v>
      </c>
      <c r="H27" s="540">
        <f>G27*30</f>
        <v>180</v>
      </c>
      <c r="I27" s="501">
        <f>J27+K27+L27</f>
        <v>60</v>
      </c>
      <c r="J27" s="815">
        <v>30</v>
      </c>
      <c r="K27" s="816"/>
      <c r="L27" s="816">
        <v>30</v>
      </c>
      <c r="M27" s="817">
        <f>H27-I27</f>
        <v>120</v>
      </c>
      <c r="N27" s="818">
        <v>4</v>
      </c>
      <c r="O27" s="542"/>
      <c r="P27" s="543"/>
      <c r="Q27" s="544"/>
      <c r="R27" s="545"/>
      <c r="S27" s="683"/>
      <c r="U27" s="546" t="s">
        <v>286</v>
      </c>
    </row>
    <row r="28" spans="1:19" s="546" customFormat="1" ht="37.5">
      <c r="A28" s="471" t="s">
        <v>84</v>
      </c>
      <c r="B28" s="657" t="s">
        <v>78</v>
      </c>
      <c r="C28" s="643"/>
      <c r="D28" s="499"/>
      <c r="E28" s="499"/>
      <c r="F28" s="500"/>
      <c r="G28" s="470">
        <v>4</v>
      </c>
      <c r="H28" s="540"/>
      <c r="I28" s="501"/>
      <c r="J28" s="501"/>
      <c r="K28" s="498"/>
      <c r="L28" s="498"/>
      <c r="M28" s="502"/>
      <c r="N28" s="541"/>
      <c r="O28" s="542"/>
      <c r="P28" s="543"/>
      <c r="Q28" s="544"/>
      <c r="R28" s="545"/>
      <c r="S28" s="683"/>
    </row>
    <row r="29" spans="1:19" s="546" customFormat="1" ht="18.75">
      <c r="A29" s="471"/>
      <c r="B29" s="652" t="s">
        <v>172</v>
      </c>
      <c r="C29" s="643"/>
      <c r="D29" s="499"/>
      <c r="E29" s="499"/>
      <c r="F29" s="500"/>
      <c r="G29" s="821">
        <v>1.5</v>
      </c>
      <c r="H29" s="540"/>
      <c r="I29" s="501"/>
      <c r="J29" s="501"/>
      <c r="K29" s="498"/>
      <c r="L29" s="498"/>
      <c r="M29" s="502"/>
      <c r="N29" s="541"/>
      <c r="O29" s="542"/>
      <c r="P29" s="543"/>
      <c r="Q29" s="544"/>
      <c r="R29" s="545"/>
      <c r="S29" s="683"/>
    </row>
    <row r="30" spans="1:21" s="546" customFormat="1" ht="18.75">
      <c r="A30" s="471"/>
      <c r="B30" s="650" t="s">
        <v>96</v>
      </c>
      <c r="C30" s="643">
        <v>2</v>
      </c>
      <c r="D30" s="499"/>
      <c r="E30" s="499"/>
      <c r="F30" s="500"/>
      <c r="G30" s="820">
        <v>2.5</v>
      </c>
      <c r="H30" s="540">
        <f>G30*30</f>
        <v>75</v>
      </c>
      <c r="I30" s="501">
        <f>J30+K30+L30</f>
        <v>36</v>
      </c>
      <c r="J30" s="501">
        <v>18</v>
      </c>
      <c r="K30" s="498"/>
      <c r="L30" s="498">
        <v>18</v>
      </c>
      <c r="M30" s="549">
        <f>H30-I30</f>
        <v>39</v>
      </c>
      <c r="N30" s="541"/>
      <c r="O30" s="542">
        <v>2</v>
      </c>
      <c r="P30" s="543"/>
      <c r="Q30" s="544"/>
      <c r="R30" s="545"/>
      <c r="S30" s="683"/>
      <c r="U30" s="546" t="s">
        <v>291</v>
      </c>
    </row>
    <row r="31" spans="1:19" s="546" customFormat="1" ht="18.75">
      <c r="A31" s="471" t="s">
        <v>85</v>
      </c>
      <c r="B31" s="658" t="s">
        <v>80</v>
      </c>
      <c r="C31" s="644"/>
      <c r="D31" s="550"/>
      <c r="E31" s="550"/>
      <c r="F31" s="551"/>
      <c r="G31" s="470">
        <f>G32+G33</f>
        <v>11.5</v>
      </c>
      <c r="H31" s="552"/>
      <c r="I31" s="553"/>
      <c r="J31" s="553"/>
      <c r="K31" s="554"/>
      <c r="L31" s="554"/>
      <c r="M31" s="555"/>
      <c r="N31" s="556"/>
      <c r="O31" s="557"/>
      <c r="P31" s="558"/>
      <c r="Q31" s="559"/>
      <c r="R31" s="545"/>
      <c r="S31" s="683"/>
    </row>
    <row r="32" spans="1:19" s="546" customFormat="1" ht="18.75">
      <c r="A32" s="471"/>
      <c r="B32" s="652" t="s">
        <v>172</v>
      </c>
      <c r="C32" s="644"/>
      <c r="D32" s="550"/>
      <c r="E32" s="550"/>
      <c r="F32" s="551"/>
      <c r="G32" s="560">
        <v>6</v>
      </c>
      <c r="H32" s="552"/>
      <c r="I32" s="553"/>
      <c r="J32" s="553"/>
      <c r="K32" s="554"/>
      <c r="L32" s="554"/>
      <c r="M32" s="555"/>
      <c r="N32" s="556"/>
      <c r="O32" s="557"/>
      <c r="P32" s="558"/>
      <c r="Q32" s="559"/>
      <c r="R32" s="545"/>
      <c r="S32" s="683"/>
    </row>
    <row r="33" spans="1:21" s="546" customFormat="1" ht="18.75">
      <c r="A33" s="471"/>
      <c r="B33" s="650" t="s">
        <v>96</v>
      </c>
      <c r="C33" s="645" t="s">
        <v>31</v>
      </c>
      <c r="D33" s="550"/>
      <c r="E33" s="550"/>
      <c r="F33" s="551"/>
      <c r="G33" s="561">
        <v>5.5</v>
      </c>
      <c r="H33" s="552">
        <f>G33*30</f>
        <v>165</v>
      </c>
      <c r="I33" s="822">
        <f>J33+K33+L33</f>
        <v>60</v>
      </c>
      <c r="J33" s="822">
        <v>30</v>
      </c>
      <c r="K33" s="822">
        <v>15</v>
      </c>
      <c r="L33" s="822">
        <v>15</v>
      </c>
      <c r="M33" s="823">
        <f>H33-I33</f>
        <v>105</v>
      </c>
      <c r="N33" s="824">
        <v>4</v>
      </c>
      <c r="O33" s="557"/>
      <c r="P33" s="558"/>
      <c r="Q33" s="559"/>
      <c r="R33" s="545"/>
      <c r="S33" s="683"/>
      <c r="U33" s="546" t="s">
        <v>287</v>
      </c>
    </row>
    <row r="34" spans="1:19" s="546" customFormat="1" ht="18.75">
      <c r="A34" s="471" t="s">
        <v>112</v>
      </c>
      <c r="B34" s="659" t="s">
        <v>44</v>
      </c>
      <c r="C34" s="609"/>
      <c r="D34" s="562"/>
      <c r="E34" s="562"/>
      <c r="F34" s="563"/>
      <c r="G34" s="470">
        <v>4</v>
      </c>
      <c r="H34" s="564"/>
      <c r="I34" s="565"/>
      <c r="J34" s="565"/>
      <c r="K34" s="565"/>
      <c r="L34" s="565"/>
      <c r="M34" s="566"/>
      <c r="N34" s="567"/>
      <c r="O34" s="545"/>
      <c r="P34" s="545"/>
      <c r="Q34" s="568"/>
      <c r="R34" s="545"/>
      <c r="S34" s="683"/>
    </row>
    <row r="35" spans="1:19" s="546" customFormat="1" ht="18.75">
      <c r="A35" s="471"/>
      <c r="B35" s="651" t="s">
        <v>172</v>
      </c>
      <c r="C35" s="609"/>
      <c r="D35" s="562"/>
      <c r="E35" s="562"/>
      <c r="F35" s="563"/>
      <c r="G35" s="569">
        <v>3</v>
      </c>
      <c r="H35" s="564"/>
      <c r="I35" s="565"/>
      <c r="J35" s="565"/>
      <c r="K35" s="565"/>
      <c r="L35" s="565"/>
      <c r="M35" s="566"/>
      <c r="N35" s="567"/>
      <c r="O35" s="545"/>
      <c r="P35" s="545"/>
      <c r="Q35" s="568"/>
      <c r="R35" s="545"/>
      <c r="S35" s="683"/>
    </row>
    <row r="36" spans="1:21" s="496" customFormat="1" ht="18.75">
      <c r="A36" s="471"/>
      <c r="B36" s="660" t="s">
        <v>96</v>
      </c>
      <c r="C36" s="574">
        <v>1</v>
      </c>
      <c r="D36" s="571"/>
      <c r="E36" s="571"/>
      <c r="F36" s="572"/>
      <c r="G36" s="573">
        <v>1</v>
      </c>
      <c r="H36" s="574">
        <f>G36*30</f>
        <v>30</v>
      </c>
      <c r="I36" s="495">
        <v>15</v>
      </c>
      <c r="J36" s="495">
        <v>15</v>
      </c>
      <c r="K36" s="495"/>
      <c r="L36" s="495"/>
      <c r="M36" s="568">
        <f>H36-I36</f>
        <v>15</v>
      </c>
      <c r="N36" s="575">
        <v>1</v>
      </c>
      <c r="O36" s="576"/>
      <c r="P36" s="577"/>
      <c r="Q36" s="578"/>
      <c r="R36" s="495"/>
      <c r="S36" s="680"/>
      <c r="U36" s="496" t="s">
        <v>292</v>
      </c>
    </row>
    <row r="37" spans="1:25" s="496" customFormat="1" ht="18.75">
      <c r="A37" s="471" t="s">
        <v>128</v>
      </c>
      <c r="B37" s="661" t="s">
        <v>67</v>
      </c>
      <c r="C37" s="574"/>
      <c r="D37" s="571"/>
      <c r="E37" s="571"/>
      <c r="F37" s="572"/>
      <c r="G37" s="573">
        <f>G38+G39</f>
        <v>12</v>
      </c>
      <c r="H37" s="574"/>
      <c r="I37" s="495"/>
      <c r="J37" s="495"/>
      <c r="K37" s="495"/>
      <c r="L37" s="495"/>
      <c r="M37" s="568"/>
      <c r="N37" s="570"/>
      <c r="O37" s="574"/>
      <c r="P37" s="495"/>
      <c r="Q37" s="579"/>
      <c r="R37" s="495"/>
      <c r="S37" s="680"/>
      <c r="X37" s="580"/>
      <c r="Y37" s="581"/>
    </row>
    <row r="38" spans="1:19" s="496" customFormat="1" ht="18.75">
      <c r="A38" s="471"/>
      <c r="B38" s="652" t="s">
        <v>172</v>
      </c>
      <c r="C38" s="488"/>
      <c r="D38" s="582"/>
      <c r="E38" s="582"/>
      <c r="F38" s="583"/>
      <c r="G38" s="470">
        <v>10</v>
      </c>
      <c r="H38" s="488"/>
      <c r="I38" s="584"/>
      <c r="J38" s="584"/>
      <c r="K38" s="584"/>
      <c r="L38" s="584"/>
      <c r="M38" s="585"/>
      <c r="N38" s="485"/>
      <c r="O38" s="488"/>
      <c r="P38" s="584"/>
      <c r="Q38" s="586"/>
      <c r="R38" s="495"/>
      <c r="S38" s="680"/>
    </row>
    <row r="39" spans="1:19" s="496" customFormat="1" ht="18.75">
      <c r="A39" s="471"/>
      <c r="B39" s="650" t="s">
        <v>96</v>
      </c>
      <c r="C39" s="646"/>
      <c r="D39" s="587">
        <v>4</v>
      </c>
      <c r="E39" s="588"/>
      <c r="F39" s="589" t="s">
        <v>82</v>
      </c>
      <c r="G39" s="470">
        <v>2</v>
      </c>
      <c r="H39" s="488">
        <f>G39*30</f>
        <v>60</v>
      </c>
      <c r="I39" s="584">
        <v>30</v>
      </c>
      <c r="J39" s="825"/>
      <c r="K39" s="825"/>
      <c r="L39" s="825">
        <v>30</v>
      </c>
      <c r="M39" s="590">
        <v>30</v>
      </c>
      <c r="N39" s="55"/>
      <c r="O39" s="28"/>
      <c r="P39" s="28"/>
      <c r="Q39" s="591">
        <v>2</v>
      </c>
      <c r="R39" s="592"/>
      <c r="S39" s="684"/>
    </row>
    <row r="40" spans="1:19" s="604" customFormat="1" ht="18.75">
      <c r="A40" s="525" t="s">
        <v>129</v>
      </c>
      <c r="B40" s="662" t="s">
        <v>231</v>
      </c>
      <c r="C40" s="605"/>
      <c r="D40" s="593"/>
      <c r="E40" s="593"/>
      <c r="F40" s="594"/>
      <c r="G40" s="595">
        <v>6</v>
      </c>
      <c r="H40" s="596"/>
      <c r="I40" s="597"/>
      <c r="J40" s="598"/>
      <c r="K40" s="523"/>
      <c r="L40" s="523"/>
      <c r="M40" s="599"/>
      <c r="N40" s="600"/>
      <c r="O40" s="593"/>
      <c r="P40" s="601"/>
      <c r="Q40" s="602"/>
      <c r="R40" s="603"/>
      <c r="S40" s="685"/>
    </row>
    <row r="41" spans="1:19" s="604" customFormat="1" ht="18.75">
      <c r="A41" s="525"/>
      <c r="B41" s="663" t="s">
        <v>172</v>
      </c>
      <c r="C41" s="605"/>
      <c r="D41" s="593"/>
      <c r="E41" s="593"/>
      <c r="F41" s="594"/>
      <c r="G41" s="595">
        <v>2</v>
      </c>
      <c r="H41" s="596"/>
      <c r="I41" s="597"/>
      <c r="J41" s="598"/>
      <c r="K41" s="523"/>
      <c r="L41" s="523"/>
      <c r="M41" s="599"/>
      <c r="N41" s="600"/>
      <c r="O41" s="593"/>
      <c r="P41" s="601"/>
      <c r="Q41" s="602"/>
      <c r="R41" s="603"/>
      <c r="S41" s="685"/>
    </row>
    <row r="42" spans="1:21" s="604" customFormat="1" ht="18.75">
      <c r="A42" s="525"/>
      <c r="B42" s="664" t="s">
        <v>96</v>
      </c>
      <c r="C42" s="605"/>
      <c r="D42" s="593">
        <v>1</v>
      </c>
      <c r="E42" s="593"/>
      <c r="F42" s="594"/>
      <c r="G42" s="595">
        <v>4</v>
      </c>
      <c r="H42" s="596">
        <f>G42*30</f>
        <v>120</v>
      </c>
      <c r="I42" s="597">
        <f>J42+K42+L42</f>
        <v>60</v>
      </c>
      <c r="J42" s="598">
        <v>30</v>
      </c>
      <c r="K42" s="523">
        <v>30</v>
      </c>
      <c r="L42" s="523"/>
      <c r="M42" s="599">
        <f>H42-I42</f>
        <v>60</v>
      </c>
      <c r="N42" s="600">
        <v>4</v>
      </c>
      <c r="O42" s="593"/>
      <c r="P42" s="601"/>
      <c r="Q42" s="602"/>
      <c r="R42" s="603"/>
      <c r="S42" s="685"/>
      <c r="U42" s="496" t="s">
        <v>289</v>
      </c>
    </row>
    <row r="43" spans="1:19" s="604" customFormat="1" ht="18.75">
      <c r="A43" s="525" t="s">
        <v>136</v>
      </c>
      <c r="B43" s="606" t="s">
        <v>175</v>
      </c>
      <c r="C43" s="605"/>
      <c r="D43" s="593"/>
      <c r="E43" s="593"/>
      <c r="F43" s="594"/>
      <c r="G43" s="595">
        <v>9</v>
      </c>
      <c r="H43" s="596"/>
      <c r="I43" s="597"/>
      <c r="J43" s="598"/>
      <c r="K43" s="523"/>
      <c r="L43" s="523"/>
      <c r="M43" s="599"/>
      <c r="N43" s="600"/>
      <c r="O43" s="593"/>
      <c r="P43" s="601"/>
      <c r="Q43" s="602"/>
      <c r="R43" s="603"/>
      <c r="S43" s="685"/>
    </row>
    <row r="44" spans="1:21" s="604" customFormat="1" ht="18.75">
      <c r="A44" s="525"/>
      <c r="B44" s="607" t="s">
        <v>96</v>
      </c>
      <c r="C44" s="605" t="s">
        <v>79</v>
      </c>
      <c r="D44" s="593"/>
      <c r="E44" s="593"/>
      <c r="F44" s="594"/>
      <c r="G44" s="595">
        <v>9</v>
      </c>
      <c r="H44" s="596">
        <f>G44*30</f>
        <v>270</v>
      </c>
      <c r="I44" s="597">
        <f>J44+K44+L44</f>
        <v>72</v>
      </c>
      <c r="J44" s="598">
        <v>36</v>
      </c>
      <c r="K44" s="523">
        <v>36</v>
      </c>
      <c r="L44" s="523"/>
      <c r="M44" s="599">
        <f>H44-I44</f>
        <v>198</v>
      </c>
      <c r="N44" s="600"/>
      <c r="O44" s="593">
        <v>4</v>
      </c>
      <c r="P44" s="601"/>
      <c r="Q44" s="602"/>
      <c r="R44" s="603"/>
      <c r="S44" s="685"/>
      <c r="U44" s="604" t="s">
        <v>293</v>
      </c>
    </row>
    <row r="45" spans="1:19" s="496" customFormat="1" ht="18.75">
      <c r="A45" s="471" t="s">
        <v>137</v>
      </c>
      <c r="B45" s="608" t="s">
        <v>66</v>
      </c>
      <c r="C45" s="609"/>
      <c r="D45" s="610"/>
      <c r="E45" s="610"/>
      <c r="F45" s="563"/>
      <c r="G45" s="573">
        <f>G46+G47</f>
        <v>4</v>
      </c>
      <c r="H45" s="564"/>
      <c r="I45" s="611"/>
      <c r="J45" s="565"/>
      <c r="K45" s="610"/>
      <c r="L45" s="610"/>
      <c r="M45" s="612"/>
      <c r="N45" s="567"/>
      <c r="O45" s="545"/>
      <c r="P45" s="545"/>
      <c r="Q45" s="568"/>
      <c r="R45" s="545"/>
      <c r="S45" s="683"/>
    </row>
    <row r="46" spans="1:19" s="496" customFormat="1" ht="18.75">
      <c r="A46" s="471"/>
      <c r="B46" s="608" t="s">
        <v>172</v>
      </c>
      <c r="C46" s="609"/>
      <c r="D46" s="610"/>
      <c r="E46" s="610"/>
      <c r="F46" s="563"/>
      <c r="G46" s="573">
        <v>2</v>
      </c>
      <c r="H46" s="564"/>
      <c r="I46" s="611"/>
      <c r="J46" s="565"/>
      <c r="K46" s="610"/>
      <c r="L46" s="610"/>
      <c r="M46" s="612"/>
      <c r="N46" s="567"/>
      <c r="O46" s="545"/>
      <c r="P46" s="545"/>
      <c r="Q46" s="568"/>
      <c r="R46" s="545"/>
      <c r="S46" s="683"/>
    </row>
    <row r="47" spans="1:21" s="496" customFormat="1" ht="18.75">
      <c r="A47" s="471"/>
      <c r="B47" s="613" t="s">
        <v>96</v>
      </c>
      <c r="C47" s="614" t="s">
        <v>81</v>
      </c>
      <c r="D47" s="615"/>
      <c r="E47" s="615"/>
      <c r="F47" s="616"/>
      <c r="G47" s="617">
        <v>2</v>
      </c>
      <c r="H47" s="618">
        <f>G47*30</f>
        <v>60</v>
      </c>
      <c r="I47" s="619">
        <f>J47+K47+L47</f>
        <v>54</v>
      </c>
      <c r="J47" s="620">
        <v>36</v>
      </c>
      <c r="K47" s="621">
        <v>9</v>
      </c>
      <c r="L47" s="621">
        <v>9</v>
      </c>
      <c r="M47" s="622">
        <f>H47-I47</f>
        <v>6</v>
      </c>
      <c r="N47" s="623"/>
      <c r="O47" s="624"/>
      <c r="P47" s="624"/>
      <c r="Q47" s="625">
        <v>3</v>
      </c>
      <c r="R47" s="545"/>
      <c r="S47" s="683"/>
      <c r="U47" s="496" t="s">
        <v>288</v>
      </c>
    </row>
    <row r="48" spans="1:19" s="496" customFormat="1" ht="18.75">
      <c r="A48" s="471" t="s">
        <v>144</v>
      </c>
      <c r="B48" s="626" t="s">
        <v>45</v>
      </c>
      <c r="C48" s="627"/>
      <c r="D48" s="472"/>
      <c r="E48" s="473"/>
      <c r="F48" s="474"/>
      <c r="G48" s="573">
        <f>G49+G50</f>
        <v>3</v>
      </c>
      <c r="H48" s="475"/>
      <c r="I48" s="472"/>
      <c r="J48" s="472"/>
      <c r="K48" s="472"/>
      <c r="L48" s="472"/>
      <c r="M48" s="476"/>
      <c r="N48" s="477"/>
      <c r="O48" s="473"/>
      <c r="P48" s="473"/>
      <c r="Q48" s="474"/>
      <c r="R48" s="473"/>
      <c r="S48" s="678"/>
    </row>
    <row r="49" spans="1:19" s="496" customFormat="1" ht="18.75">
      <c r="A49" s="471"/>
      <c r="B49" s="608" t="s">
        <v>172</v>
      </c>
      <c r="C49" s="627"/>
      <c r="D49" s="472"/>
      <c r="E49" s="473"/>
      <c r="F49" s="474"/>
      <c r="G49" s="573">
        <v>2</v>
      </c>
      <c r="H49" s="475"/>
      <c r="I49" s="472"/>
      <c r="J49" s="472"/>
      <c r="K49" s="472"/>
      <c r="L49" s="472"/>
      <c r="M49" s="476"/>
      <c r="N49" s="477"/>
      <c r="O49" s="473"/>
      <c r="P49" s="473"/>
      <c r="Q49" s="474"/>
      <c r="R49" s="473"/>
      <c r="S49" s="678"/>
    </row>
    <row r="50" spans="1:21" s="496" customFormat="1" ht="19.5" thickBot="1">
      <c r="A50" s="690"/>
      <c r="B50" s="613" t="s">
        <v>96</v>
      </c>
      <c r="C50" s="618"/>
      <c r="D50" s="691">
        <v>5</v>
      </c>
      <c r="E50" s="691"/>
      <c r="F50" s="692"/>
      <c r="G50" s="693">
        <v>1</v>
      </c>
      <c r="H50" s="694">
        <f>G50*30</f>
        <v>30</v>
      </c>
      <c r="I50" s="695">
        <f>J50+K50+L50</f>
        <v>15</v>
      </c>
      <c r="J50" s="620">
        <v>15</v>
      </c>
      <c r="K50" s="621"/>
      <c r="L50" s="621"/>
      <c r="M50" s="622">
        <f>H50-I50</f>
        <v>15</v>
      </c>
      <c r="N50" s="696"/>
      <c r="O50" s="691"/>
      <c r="P50" s="624"/>
      <c r="Q50" s="625"/>
      <c r="R50" s="624">
        <v>1</v>
      </c>
      <c r="S50" s="697"/>
      <c r="U50" s="496" t="s">
        <v>288</v>
      </c>
    </row>
    <row r="51" spans="1:19" s="496" customFormat="1" ht="19.5" thickBot="1">
      <c r="A51" s="1190" t="s">
        <v>176</v>
      </c>
      <c r="B51" s="1191"/>
      <c r="C51" s="628"/>
      <c r="D51" s="629"/>
      <c r="E51" s="629"/>
      <c r="F51" s="630"/>
      <c r="G51" s="631">
        <f>G12+G15+G17+G18+G20+G23+G26+G29+G32+G35+G38+G41+G46+G49</f>
        <v>51.5</v>
      </c>
      <c r="H51" s="698"/>
      <c r="I51" s="633"/>
      <c r="J51" s="633"/>
      <c r="K51" s="633"/>
      <c r="L51" s="633"/>
      <c r="M51" s="633"/>
      <c r="N51" s="632"/>
      <c r="O51" s="633"/>
      <c r="P51" s="633"/>
      <c r="Q51" s="633"/>
      <c r="R51" s="699"/>
      <c r="S51" s="700"/>
    </row>
    <row r="52" spans="1:19" s="81" customFormat="1" ht="19.5" thickBot="1">
      <c r="A52" s="1139" t="s">
        <v>97</v>
      </c>
      <c r="B52" s="1140"/>
      <c r="C52" s="183"/>
      <c r="D52" s="184"/>
      <c r="E52" s="184"/>
      <c r="F52" s="187">
        <f>G11+G14+G17+G18+G19+G22+G25+G28+G31+G34+G37+G40+G43+G45+G48</f>
        <v>93.5</v>
      </c>
      <c r="G52" s="186">
        <f>G13+G16+G21+G24+G27+G30+G33+G36+G39+G42+G44+G47+G50</f>
        <v>42</v>
      </c>
      <c r="H52" s="188">
        <f aca="true" t="shared" si="0" ref="H52:S52">SUM(H11:H50)</f>
        <v>1260</v>
      </c>
      <c r="I52" s="188">
        <f t="shared" si="0"/>
        <v>547</v>
      </c>
      <c r="J52" s="188">
        <f t="shared" si="0"/>
        <v>273</v>
      </c>
      <c r="K52" s="188">
        <f t="shared" si="0"/>
        <v>135</v>
      </c>
      <c r="L52" s="188">
        <f t="shared" si="0"/>
        <v>139</v>
      </c>
      <c r="M52" s="188">
        <f t="shared" si="0"/>
        <v>713</v>
      </c>
      <c r="N52" s="189">
        <f t="shared" si="0"/>
        <v>22</v>
      </c>
      <c r="O52" s="189">
        <f t="shared" si="0"/>
        <v>6.5</v>
      </c>
      <c r="P52" s="189">
        <f t="shared" si="0"/>
        <v>0</v>
      </c>
      <c r="Q52" s="386">
        <f t="shared" si="0"/>
        <v>5</v>
      </c>
      <c r="R52" s="386">
        <f t="shared" si="0"/>
        <v>1</v>
      </c>
      <c r="S52" s="686">
        <f t="shared" si="0"/>
        <v>0</v>
      </c>
    </row>
    <row r="53" spans="1:19" s="81" customFormat="1" ht="19.5" thickBot="1">
      <c r="A53" s="1156" t="s">
        <v>110</v>
      </c>
      <c r="B53" s="1157"/>
      <c r="C53" s="1157"/>
      <c r="D53" s="1157"/>
      <c r="E53" s="1157"/>
      <c r="F53" s="1157"/>
      <c r="G53" s="1157"/>
      <c r="H53" s="1157"/>
      <c r="I53" s="1157"/>
      <c r="J53" s="1157"/>
      <c r="K53" s="1157"/>
      <c r="L53" s="1157"/>
      <c r="M53" s="1157"/>
      <c r="N53" s="1157"/>
      <c r="O53" s="1157"/>
      <c r="P53" s="1157"/>
      <c r="Q53" s="1157"/>
      <c r="R53" s="1157"/>
      <c r="S53" s="1158"/>
    </row>
    <row r="54" spans="1:19" s="81" customFormat="1" ht="18.75">
      <c r="A54" s="194" t="s">
        <v>61</v>
      </c>
      <c r="B54" s="82" t="s">
        <v>277</v>
      </c>
      <c r="C54" s="195"/>
      <c r="D54" s="196"/>
      <c r="E54" s="196"/>
      <c r="F54" s="197"/>
      <c r="G54" s="776">
        <v>4</v>
      </c>
      <c r="H54" s="151"/>
      <c r="I54" s="153"/>
      <c r="J54" s="788"/>
      <c r="K54" s="153"/>
      <c r="L54" s="153"/>
      <c r="M54" s="789"/>
      <c r="N54" s="151"/>
      <c r="O54" s="153"/>
      <c r="P54" s="153"/>
      <c r="Q54" s="388"/>
      <c r="R54" s="61"/>
      <c r="S54" s="141"/>
    </row>
    <row r="55" spans="1:19" s="81" customFormat="1" ht="18.75">
      <c r="A55" s="194"/>
      <c r="B55" s="126" t="s">
        <v>96</v>
      </c>
      <c r="C55" s="411"/>
      <c r="D55" s="111" t="s">
        <v>79</v>
      </c>
      <c r="E55" s="111"/>
      <c r="F55" s="167"/>
      <c r="G55" s="777">
        <v>4</v>
      </c>
      <c r="H55" s="26">
        <f aca="true" t="shared" si="1" ref="H55:H95">G55*30</f>
        <v>120</v>
      </c>
      <c r="I55" s="198">
        <f>SUM(J55:K55)</f>
        <v>72</v>
      </c>
      <c r="J55" s="198">
        <v>36</v>
      </c>
      <c r="K55" s="61">
        <v>36</v>
      </c>
      <c r="L55" s="61"/>
      <c r="M55" s="790">
        <f>H55-I55</f>
        <v>48</v>
      </c>
      <c r="N55" s="168"/>
      <c r="O55" s="75">
        <v>4</v>
      </c>
      <c r="P55" s="75"/>
      <c r="Q55" s="76"/>
      <c r="R55" s="61"/>
      <c r="S55" s="141"/>
    </row>
    <row r="56" spans="1:19" s="81" customFormat="1" ht="18.75">
      <c r="A56" s="164" t="s">
        <v>62</v>
      </c>
      <c r="B56" s="82" t="s">
        <v>270</v>
      </c>
      <c r="C56" s="199"/>
      <c r="D56" s="80"/>
      <c r="E56" s="80"/>
      <c r="F56" s="157"/>
      <c r="G56" s="911">
        <v>4.5</v>
      </c>
      <c r="H56" s="26"/>
      <c r="I56" s="198"/>
      <c r="J56" s="198"/>
      <c r="K56" s="61"/>
      <c r="L56" s="61"/>
      <c r="M56" s="790"/>
      <c r="N56" s="26"/>
      <c r="O56" s="61"/>
      <c r="P56" s="61"/>
      <c r="Q56" s="64"/>
      <c r="R56" s="61"/>
      <c r="S56" s="141"/>
    </row>
    <row r="57" spans="1:19" s="81" customFormat="1" ht="18.75">
      <c r="A57" s="412"/>
      <c r="B57" s="82" t="s">
        <v>271</v>
      </c>
      <c r="C57" s="199"/>
      <c r="D57" s="80"/>
      <c r="E57" s="80"/>
      <c r="F57" s="157"/>
      <c r="G57" s="911">
        <v>4.5</v>
      </c>
      <c r="H57" s="26"/>
      <c r="I57" s="198"/>
      <c r="J57" s="198"/>
      <c r="K57" s="61"/>
      <c r="L57" s="61"/>
      <c r="M57" s="790"/>
      <c r="N57" s="26"/>
      <c r="O57" s="61"/>
      <c r="P57" s="67"/>
      <c r="Q57" s="64"/>
      <c r="R57" s="61"/>
      <c r="S57" s="141"/>
    </row>
    <row r="58" spans="1:21" s="81" customFormat="1" ht="18.75">
      <c r="A58" s="412"/>
      <c r="B58" s="126" t="s">
        <v>96</v>
      </c>
      <c r="C58" s="199"/>
      <c r="D58" s="80" t="s">
        <v>43</v>
      </c>
      <c r="E58" s="80"/>
      <c r="F58" s="157"/>
      <c r="G58" s="911">
        <v>2</v>
      </c>
      <c r="H58" s="26">
        <f t="shared" si="1"/>
        <v>60</v>
      </c>
      <c r="I58" s="198">
        <f>SUM(J58:K58)</f>
        <v>45</v>
      </c>
      <c r="J58" s="198">
        <v>30</v>
      </c>
      <c r="K58" s="61">
        <v>15</v>
      </c>
      <c r="L58" s="61"/>
      <c r="M58" s="790">
        <f>H58-I58</f>
        <v>15</v>
      </c>
      <c r="N58" s="26"/>
      <c r="O58" s="61"/>
      <c r="P58" s="67">
        <v>3</v>
      </c>
      <c r="Q58" s="64"/>
      <c r="R58" s="61"/>
      <c r="S58" s="141"/>
      <c r="U58" s="496" t="s">
        <v>295</v>
      </c>
    </row>
    <row r="59" spans="1:19" s="81" customFormat="1" ht="18.75">
      <c r="A59" s="200" t="s">
        <v>63</v>
      </c>
      <c r="B59" s="82" t="s">
        <v>269</v>
      </c>
      <c r="C59" s="127"/>
      <c r="D59" s="80"/>
      <c r="E59" s="80"/>
      <c r="F59" s="132"/>
      <c r="G59" s="779">
        <v>4</v>
      </c>
      <c r="H59" s="26"/>
      <c r="I59" s="198"/>
      <c r="J59" s="198"/>
      <c r="K59" s="61"/>
      <c r="L59" s="61"/>
      <c r="M59" s="790"/>
      <c r="N59" s="26"/>
      <c r="O59" s="61"/>
      <c r="P59" s="67"/>
      <c r="Q59" s="64"/>
      <c r="R59" s="61"/>
      <c r="S59" s="141"/>
    </row>
    <row r="60" spans="1:21" s="81" customFormat="1" ht="18.75">
      <c r="A60" s="200"/>
      <c r="B60" s="665" t="s">
        <v>96</v>
      </c>
      <c r="C60" s="127"/>
      <c r="D60" s="80" t="s">
        <v>79</v>
      </c>
      <c r="E60" s="80"/>
      <c r="F60" s="132"/>
      <c r="G60" s="780">
        <v>4</v>
      </c>
      <c r="H60" s="26">
        <f t="shared" si="1"/>
        <v>120</v>
      </c>
      <c r="I60" s="198">
        <f>SUM(J60:K60)</f>
        <v>90</v>
      </c>
      <c r="J60" s="198">
        <v>72</v>
      </c>
      <c r="K60" s="61">
        <v>18</v>
      </c>
      <c r="L60" s="61"/>
      <c r="M60" s="790">
        <f>H60-I60</f>
        <v>30</v>
      </c>
      <c r="N60" s="26"/>
      <c r="O60" s="61">
        <v>5</v>
      </c>
      <c r="P60" s="67"/>
      <c r="Q60" s="64"/>
      <c r="R60" s="61"/>
      <c r="S60" s="141"/>
      <c r="U60" s="81" t="s">
        <v>294</v>
      </c>
    </row>
    <row r="61" spans="1:19" s="81" customFormat="1" ht="19.5">
      <c r="A61" s="200" t="s">
        <v>64</v>
      </c>
      <c r="B61" s="201" t="s">
        <v>182</v>
      </c>
      <c r="C61" s="202"/>
      <c r="D61" s="203"/>
      <c r="E61" s="203"/>
      <c r="F61" s="204"/>
      <c r="G61" s="781">
        <f>G62+G63</f>
        <v>8</v>
      </c>
      <c r="H61" s="26"/>
      <c r="I61" s="198"/>
      <c r="J61" s="62"/>
      <c r="K61" s="63"/>
      <c r="L61" s="63"/>
      <c r="M61" s="790"/>
      <c r="N61" s="86"/>
      <c r="O61" s="84"/>
      <c r="P61" s="83"/>
      <c r="Q61" s="174"/>
      <c r="R61" s="84"/>
      <c r="S61" s="85"/>
    </row>
    <row r="62" spans="1:19" s="81" customFormat="1" ht="18.75">
      <c r="A62" s="200"/>
      <c r="B62" s="82" t="s">
        <v>172</v>
      </c>
      <c r="C62" s="205"/>
      <c r="D62" s="192"/>
      <c r="E62" s="192"/>
      <c r="F62" s="206"/>
      <c r="G62" s="782">
        <v>1</v>
      </c>
      <c r="H62" s="26"/>
      <c r="I62" s="198"/>
      <c r="J62" s="77"/>
      <c r="K62" s="78"/>
      <c r="L62" s="78"/>
      <c r="M62" s="791"/>
      <c r="N62" s="86"/>
      <c r="O62" s="84"/>
      <c r="P62" s="83"/>
      <c r="Q62" s="174"/>
      <c r="R62" s="84"/>
      <c r="S62" s="85"/>
    </row>
    <row r="63" spans="1:21" s="81" customFormat="1" ht="18.75">
      <c r="A63" s="208"/>
      <c r="B63" s="138" t="s">
        <v>96</v>
      </c>
      <c r="C63" s="209" t="s">
        <v>43</v>
      </c>
      <c r="D63" s="181"/>
      <c r="E63" s="181"/>
      <c r="F63" s="210"/>
      <c r="G63" s="783">
        <v>7</v>
      </c>
      <c r="H63" s="26">
        <f t="shared" si="1"/>
        <v>210</v>
      </c>
      <c r="I63" s="198">
        <f>SUM(J63:K63)</f>
        <v>75</v>
      </c>
      <c r="J63" s="180">
        <v>45</v>
      </c>
      <c r="K63" s="181">
        <v>30</v>
      </c>
      <c r="L63" s="181"/>
      <c r="M63" s="432">
        <f>H63-I63</f>
        <v>135</v>
      </c>
      <c r="N63" s="88"/>
      <c r="O63" s="89"/>
      <c r="P63" s="213">
        <v>5</v>
      </c>
      <c r="Q63" s="389"/>
      <c r="R63" s="94"/>
      <c r="S63" s="97"/>
      <c r="U63" s="81" t="s">
        <v>296</v>
      </c>
    </row>
    <row r="64" spans="1:19" s="81" customFormat="1" ht="18.75">
      <c r="A64" s="164" t="s">
        <v>98</v>
      </c>
      <c r="B64" s="82" t="s">
        <v>183</v>
      </c>
      <c r="C64" s="127"/>
      <c r="D64" s="63"/>
      <c r="E64" s="63"/>
      <c r="F64" s="128">
        <v>4</v>
      </c>
      <c r="G64" s="784">
        <v>1</v>
      </c>
      <c r="H64" s="26">
        <f t="shared" si="1"/>
        <v>30</v>
      </c>
      <c r="I64" s="198">
        <v>18</v>
      </c>
      <c r="J64" s="62"/>
      <c r="K64" s="63"/>
      <c r="L64" s="63">
        <v>18</v>
      </c>
      <c r="M64" s="790">
        <f>H64-I64</f>
        <v>12</v>
      </c>
      <c r="N64" s="86"/>
      <c r="O64" s="84"/>
      <c r="P64" s="94"/>
      <c r="Q64" s="390">
        <v>1</v>
      </c>
      <c r="R64" s="94"/>
      <c r="S64" s="97"/>
    </row>
    <row r="65" spans="1:19" s="81" customFormat="1" ht="18.75">
      <c r="A65" s="164" t="s">
        <v>99</v>
      </c>
      <c r="B65" s="82" t="s">
        <v>180</v>
      </c>
      <c r="C65" s="127"/>
      <c r="D65" s="63"/>
      <c r="E65" s="63"/>
      <c r="F65" s="128"/>
      <c r="G65" s="784">
        <v>5.5</v>
      </c>
      <c r="H65" s="26"/>
      <c r="I65" s="198"/>
      <c r="J65" s="62"/>
      <c r="K65" s="63"/>
      <c r="L65" s="63"/>
      <c r="M65" s="790"/>
      <c r="N65" s="86"/>
      <c r="O65" s="84"/>
      <c r="P65" s="94"/>
      <c r="Q65" s="390"/>
      <c r="R65" s="94"/>
      <c r="S65" s="97"/>
    </row>
    <row r="66" spans="1:21" s="81" customFormat="1" ht="18.75">
      <c r="A66" s="164"/>
      <c r="B66" s="126" t="s">
        <v>96</v>
      </c>
      <c r="C66" s="127" t="s">
        <v>81</v>
      </c>
      <c r="D66" s="63"/>
      <c r="E66" s="63"/>
      <c r="F66" s="128"/>
      <c r="G66" s="784">
        <v>5.5</v>
      </c>
      <c r="H66" s="26">
        <f t="shared" si="1"/>
        <v>165</v>
      </c>
      <c r="I66" s="198">
        <f>SUM(J66:K66)</f>
        <v>108</v>
      </c>
      <c r="J66" s="62">
        <v>54</v>
      </c>
      <c r="K66" s="63">
        <v>54</v>
      </c>
      <c r="L66" s="63"/>
      <c r="M66" s="790">
        <f>H66-I66</f>
        <v>57</v>
      </c>
      <c r="N66" s="86"/>
      <c r="O66" s="84"/>
      <c r="P66" s="94"/>
      <c r="Q66" s="390">
        <v>6</v>
      </c>
      <c r="R66" s="94"/>
      <c r="S66" s="97"/>
      <c r="U66" s="496" t="s">
        <v>295</v>
      </c>
    </row>
    <row r="67" spans="1:19" s="81" customFormat="1" ht="18.75">
      <c r="A67" s="164" t="s">
        <v>100</v>
      </c>
      <c r="B67" s="214" t="s">
        <v>185</v>
      </c>
      <c r="C67" s="127"/>
      <c r="D67" s="80"/>
      <c r="E67" s="80"/>
      <c r="F67" s="132"/>
      <c r="G67" s="778">
        <v>7</v>
      </c>
      <c r="H67" s="26"/>
      <c r="I67" s="198"/>
      <c r="J67" s="62"/>
      <c r="K67" s="63"/>
      <c r="L67" s="63"/>
      <c r="M67" s="790"/>
      <c r="N67" s="86"/>
      <c r="O67" s="84"/>
      <c r="P67" s="84"/>
      <c r="Q67" s="391"/>
      <c r="R67" s="94"/>
      <c r="S67" s="97"/>
    </row>
    <row r="68" spans="1:19" s="81" customFormat="1" ht="18.75">
      <c r="A68" s="164"/>
      <c r="B68" s="214" t="s">
        <v>172</v>
      </c>
      <c r="C68" s="127"/>
      <c r="D68" s="80"/>
      <c r="E68" s="80"/>
      <c r="F68" s="132"/>
      <c r="G68" s="778">
        <v>2</v>
      </c>
      <c r="H68" s="26"/>
      <c r="I68" s="198"/>
      <c r="J68" s="62"/>
      <c r="K68" s="63"/>
      <c r="L68" s="63"/>
      <c r="M68" s="790"/>
      <c r="N68" s="86"/>
      <c r="O68" s="84"/>
      <c r="P68" s="84"/>
      <c r="Q68" s="391"/>
      <c r="R68" s="94"/>
      <c r="S68" s="97"/>
    </row>
    <row r="69" spans="1:21" s="81" customFormat="1" ht="18.75">
      <c r="A69" s="164"/>
      <c r="B69" s="126" t="s">
        <v>96</v>
      </c>
      <c r="C69" s="127" t="s">
        <v>81</v>
      </c>
      <c r="D69" s="80"/>
      <c r="E69" s="80"/>
      <c r="F69" s="141"/>
      <c r="G69" s="667">
        <v>5</v>
      </c>
      <c r="H69" s="26">
        <f t="shared" si="1"/>
        <v>150</v>
      </c>
      <c r="I69" s="198">
        <f>SUM(J69:K69)</f>
        <v>72</v>
      </c>
      <c r="J69" s="381">
        <v>36</v>
      </c>
      <c r="K69" s="857">
        <v>36</v>
      </c>
      <c r="L69" s="381"/>
      <c r="M69" s="790">
        <f>H69-I69</f>
        <v>78</v>
      </c>
      <c r="N69" s="374"/>
      <c r="O69" s="375"/>
      <c r="P69" s="375"/>
      <c r="Q69" s="856">
        <v>4</v>
      </c>
      <c r="R69" s="94"/>
      <c r="S69" s="97"/>
      <c r="U69" s="81" t="s">
        <v>303</v>
      </c>
    </row>
    <row r="70" spans="1:19" s="81" customFormat="1" ht="18.75">
      <c r="A70" s="164" t="s">
        <v>104</v>
      </c>
      <c r="B70" s="82" t="s">
        <v>275</v>
      </c>
      <c r="C70" s="127"/>
      <c r="D70" s="80"/>
      <c r="E70" s="80"/>
      <c r="F70" s="141">
        <v>5</v>
      </c>
      <c r="G70" s="667">
        <v>1</v>
      </c>
      <c r="H70" s="26">
        <f t="shared" si="1"/>
        <v>30</v>
      </c>
      <c r="I70" s="198">
        <v>15</v>
      </c>
      <c r="J70" s="381"/>
      <c r="K70" s="381"/>
      <c r="L70" s="381">
        <v>15</v>
      </c>
      <c r="M70" s="790">
        <f>H70-I70</f>
        <v>15</v>
      </c>
      <c r="N70" s="114"/>
      <c r="O70" s="112"/>
      <c r="P70" s="161"/>
      <c r="Q70" s="391"/>
      <c r="R70" s="94">
        <v>1</v>
      </c>
      <c r="S70" s="97"/>
    </row>
    <row r="71" spans="1:19" s="81" customFormat="1" ht="18.75">
      <c r="A71" s="164" t="s">
        <v>115</v>
      </c>
      <c r="B71" s="82" t="s">
        <v>178</v>
      </c>
      <c r="C71" s="127"/>
      <c r="D71" s="80"/>
      <c r="E71" s="80"/>
      <c r="F71" s="141"/>
      <c r="G71" s="911">
        <f>G72+G73</f>
        <v>7</v>
      </c>
      <c r="H71" s="26"/>
      <c r="I71" s="198"/>
      <c r="J71" s="62"/>
      <c r="K71" s="63"/>
      <c r="L71" s="63"/>
      <c r="M71" s="790"/>
      <c r="N71" s="113"/>
      <c r="O71" s="96"/>
      <c r="P71" s="191"/>
      <c r="Q71" s="391"/>
      <c r="R71" s="94"/>
      <c r="S71" s="97"/>
    </row>
    <row r="72" spans="1:19" s="81" customFormat="1" ht="18.75">
      <c r="A72" s="190"/>
      <c r="B72" s="175" t="s">
        <v>172</v>
      </c>
      <c r="C72" s="205"/>
      <c r="D72" s="192"/>
      <c r="E72" s="192"/>
      <c r="F72" s="215"/>
      <c r="G72" s="912">
        <v>1</v>
      </c>
      <c r="H72" s="26"/>
      <c r="I72" s="198"/>
      <c r="J72" s="216"/>
      <c r="K72" s="217"/>
      <c r="L72" s="217"/>
      <c r="M72" s="792"/>
      <c r="N72" s="86"/>
      <c r="O72" s="84"/>
      <c r="P72" s="218"/>
      <c r="Q72" s="390"/>
      <c r="R72" s="94"/>
      <c r="S72" s="97"/>
    </row>
    <row r="73" spans="1:21" s="81" customFormat="1" ht="18.75">
      <c r="A73" s="200"/>
      <c r="B73" s="126" t="s">
        <v>96</v>
      </c>
      <c r="C73" s="858" t="s">
        <v>79</v>
      </c>
      <c r="D73" s="859"/>
      <c r="E73" s="859"/>
      <c r="F73" s="860"/>
      <c r="G73" s="913">
        <v>6</v>
      </c>
      <c r="H73" s="861">
        <f t="shared" si="1"/>
        <v>180</v>
      </c>
      <c r="I73" s="862">
        <f>SUM(J73:K73)</f>
        <v>72</v>
      </c>
      <c r="J73" s="219">
        <v>36</v>
      </c>
      <c r="K73" s="100">
        <v>36</v>
      </c>
      <c r="L73" s="863"/>
      <c r="M73" s="864">
        <f>H73-I73</f>
        <v>108</v>
      </c>
      <c r="N73" s="861"/>
      <c r="O73" s="829">
        <v>3</v>
      </c>
      <c r="P73" s="67"/>
      <c r="Q73" s="64"/>
      <c r="R73" s="61"/>
      <c r="S73" s="141"/>
      <c r="U73" s="81" t="s">
        <v>312</v>
      </c>
    </row>
    <row r="74" spans="1:19" s="81" customFormat="1" ht="18.75">
      <c r="A74" s="200" t="s">
        <v>116</v>
      </c>
      <c r="B74" s="220" t="s">
        <v>179</v>
      </c>
      <c r="C74" s="98"/>
      <c r="D74" s="99"/>
      <c r="E74" s="99"/>
      <c r="F74" s="131" t="s">
        <v>43</v>
      </c>
      <c r="G74" s="914">
        <v>1</v>
      </c>
      <c r="H74" s="26">
        <f t="shared" si="1"/>
        <v>30</v>
      </c>
      <c r="I74" s="198">
        <v>15</v>
      </c>
      <c r="J74" s="219"/>
      <c r="K74" s="100"/>
      <c r="L74" s="100">
        <v>15</v>
      </c>
      <c r="M74" s="793">
        <f>H74-I74</f>
        <v>15</v>
      </c>
      <c r="N74" s="26"/>
      <c r="O74" s="61"/>
      <c r="P74" s="67">
        <v>1</v>
      </c>
      <c r="Q74" s="64"/>
      <c r="R74" s="61"/>
      <c r="S74" s="141"/>
    </row>
    <row r="75" spans="1:25" s="81" customFormat="1" ht="18.75">
      <c r="A75" s="200" t="s">
        <v>117</v>
      </c>
      <c r="B75" s="172" t="s">
        <v>273</v>
      </c>
      <c r="C75" s="98"/>
      <c r="D75" s="99"/>
      <c r="E75" s="99"/>
      <c r="F75" s="131"/>
      <c r="G75" s="778">
        <v>3</v>
      </c>
      <c r="H75" s="26"/>
      <c r="I75" s="198"/>
      <c r="J75" s="219"/>
      <c r="K75" s="100"/>
      <c r="L75" s="100"/>
      <c r="M75" s="793"/>
      <c r="N75" s="26"/>
      <c r="O75" s="61"/>
      <c r="P75" s="67"/>
      <c r="Q75" s="64"/>
      <c r="R75" s="61"/>
      <c r="S75" s="141"/>
      <c r="T75" s="81" t="s">
        <v>130</v>
      </c>
      <c r="X75" s="221"/>
      <c r="Y75" s="176"/>
    </row>
    <row r="76" spans="1:25" s="81" customFormat="1" ht="18.75">
      <c r="A76" s="200"/>
      <c r="B76" s="666" t="s">
        <v>96</v>
      </c>
      <c r="C76" s="98"/>
      <c r="D76" s="99" t="s">
        <v>43</v>
      </c>
      <c r="E76" s="99"/>
      <c r="F76" s="131"/>
      <c r="G76" s="778">
        <v>3</v>
      </c>
      <c r="H76" s="26">
        <f t="shared" si="1"/>
        <v>90</v>
      </c>
      <c r="I76" s="198">
        <f>SUM(J76:K76)</f>
        <v>45</v>
      </c>
      <c r="J76" s="219">
        <v>30</v>
      </c>
      <c r="K76" s="100">
        <v>15</v>
      </c>
      <c r="L76" s="100"/>
      <c r="M76" s="793">
        <f>H76-I76</f>
        <v>45</v>
      </c>
      <c r="N76" s="26"/>
      <c r="O76" s="61"/>
      <c r="P76" s="67">
        <v>3</v>
      </c>
      <c r="Q76" s="64"/>
      <c r="R76" s="61"/>
      <c r="S76" s="141"/>
      <c r="U76" s="81" t="s">
        <v>296</v>
      </c>
      <c r="X76" s="221"/>
      <c r="Y76" s="176"/>
    </row>
    <row r="77" spans="1:19" s="81" customFormat="1" ht="18.75">
      <c r="A77" s="200" t="s">
        <v>118</v>
      </c>
      <c r="B77" s="173" t="s">
        <v>181</v>
      </c>
      <c r="C77" s="170"/>
      <c r="D77" s="171"/>
      <c r="E77" s="171"/>
      <c r="F77" s="222"/>
      <c r="G77" s="778">
        <v>4.5</v>
      </c>
      <c r="H77" s="26"/>
      <c r="I77" s="198"/>
      <c r="J77" s="101"/>
      <c r="K77" s="102"/>
      <c r="L77" s="102"/>
      <c r="M77" s="794"/>
      <c r="N77" s="86"/>
      <c r="O77" s="84"/>
      <c r="P77" s="83"/>
      <c r="Q77" s="174"/>
      <c r="R77" s="84"/>
      <c r="S77" s="85"/>
    </row>
    <row r="78" spans="1:21" s="81" customFormat="1" ht="18.75">
      <c r="A78" s="164"/>
      <c r="B78" s="126" t="s">
        <v>96</v>
      </c>
      <c r="C78" s="129" t="s">
        <v>79</v>
      </c>
      <c r="D78" s="103"/>
      <c r="E78" s="103"/>
      <c r="F78" s="130"/>
      <c r="G78" s="785">
        <v>4.5</v>
      </c>
      <c r="H78" s="26">
        <f t="shared" si="1"/>
        <v>135</v>
      </c>
      <c r="I78" s="198">
        <f>SUM(J78:K78)</f>
        <v>72</v>
      </c>
      <c r="J78" s="101">
        <v>36</v>
      </c>
      <c r="K78" s="102">
        <v>36</v>
      </c>
      <c r="L78" s="102"/>
      <c r="M78" s="794">
        <f>H78-I78</f>
        <v>63</v>
      </c>
      <c r="N78" s="86"/>
      <c r="O78" s="84">
        <v>4</v>
      </c>
      <c r="P78" s="83"/>
      <c r="Q78" s="174"/>
      <c r="R78" s="84"/>
      <c r="S78" s="85"/>
      <c r="U78" s="81" t="s">
        <v>304</v>
      </c>
    </row>
    <row r="79" spans="1:19" s="81" customFormat="1" ht="18.75">
      <c r="A79" s="164" t="s">
        <v>119</v>
      </c>
      <c r="B79" s="126" t="s">
        <v>272</v>
      </c>
      <c r="C79" s="129"/>
      <c r="D79" s="103"/>
      <c r="E79" s="103"/>
      <c r="F79" s="130"/>
      <c r="G79" s="786">
        <v>4</v>
      </c>
      <c r="H79" s="26"/>
      <c r="I79" s="198"/>
      <c r="J79" s="101"/>
      <c r="K79" s="102"/>
      <c r="L79" s="102"/>
      <c r="M79" s="794"/>
      <c r="N79" s="86"/>
      <c r="O79" s="84"/>
      <c r="P79" s="83"/>
      <c r="Q79" s="174"/>
      <c r="R79" s="84"/>
      <c r="S79" s="85"/>
    </row>
    <row r="80" spans="1:21" s="81" customFormat="1" ht="18.75">
      <c r="A80" s="164"/>
      <c r="B80" s="126" t="s">
        <v>96</v>
      </c>
      <c r="C80" s="129" t="s">
        <v>43</v>
      </c>
      <c r="D80" s="103"/>
      <c r="E80" s="103"/>
      <c r="F80" s="130"/>
      <c r="G80" s="786">
        <v>4</v>
      </c>
      <c r="H80" s="26">
        <f t="shared" si="1"/>
        <v>120</v>
      </c>
      <c r="I80" s="198">
        <f>SUM(J80:K80)</f>
        <v>60</v>
      </c>
      <c r="J80" s="101">
        <v>30</v>
      </c>
      <c r="K80" s="102">
        <v>30</v>
      </c>
      <c r="L80" s="102"/>
      <c r="M80" s="794">
        <f>H80-I80</f>
        <v>60</v>
      </c>
      <c r="N80" s="86"/>
      <c r="O80" s="84"/>
      <c r="P80" s="83">
        <v>4</v>
      </c>
      <c r="Q80" s="174"/>
      <c r="R80" s="84"/>
      <c r="S80" s="85"/>
      <c r="U80" s="81" t="s">
        <v>296</v>
      </c>
    </row>
    <row r="81" spans="1:19" s="81" customFormat="1" ht="18.75">
      <c r="A81" s="164" t="s">
        <v>120</v>
      </c>
      <c r="B81" s="82" t="s">
        <v>189</v>
      </c>
      <c r="C81" s="129"/>
      <c r="D81" s="103"/>
      <c r="E81" s="103"/>
      <c r="F81" s="130"/>
      <c r="G81" s="778">
        <v>3</v>
      </c>
      <c r="H81" s="26"/>
      <c r="I81" s="198"/>
      <c r="J81" s="101"/>
      <c r="K81" s="102"/>
      <c r="L81" s="102"/>
      <c r="M81" s="794"/>
      <c r="N81" s="86"/>
      <c r="O81" s="84"/>
      <c r="P81" s="83"/>
      <c r="Q81" s="174"/>
      <c r="R81" s="84"/>
      <c r="S81" s="85"/>
    </row>
    <row r="82" spans="1:21" s="108" customFormat="1" ht="18.75">
      <c r="A82" s="164"/>
      <c r="B82" s="126" t="s">
        <v>96</v>
      </c>
      <c r="C82" s="98" t="s">
        <v>43</v>
      </c>
      <c r="D82" s="99"/>
      <c r="E82" s="99"/>
      <c r="F82" s="131"/>
      <c r="G82" s="782">
        <v>3</v>
      </c>
      <c r="H82" s="26">
        <f t="shared" si="1"/>
        <v>90</v>
      </c>
      <c r="I82" s="198">
        <f>SUM(J82:K82)</f>
        <v>45</v>
      </c>
      <c r="J82" s="104">
        <v>30</v>
      </c>
      <c r="K82" s="105">
        <v>15</v>
      </c>
      <c r="L82" s="105"/>
      <c r="M82" s="793">
        <f>H82-I82</f>
        <v>45</v>
      </c>
      <c r="N82" s="88"/>
      <c r="O82" s="89"/>
      <c r="P82" s="106">
        <v>3</v>
      </c>
      <c r="Q82" s="385"/>
      <c r="R82" s="84"/>
      <c r="S82" s="85"/>
      <c r="U82" s="81" t="s">
        <v>305</v>
      </c>
    </row>
    <row r="83" spans="1:19" s="81" customFormat="1" ht="18.75">
      <c r="A83" s="164" t="s">
        <v>121</v>
      </c>
      <c r="B83" s="82" t="s">
        <v>191</v>
      </c>
      <c r="C83" s="127"/>
      <c r="D83" s="80"/>
      <c r="E83" s="80"/>
      <c r="F83" s="132"/>
      <c r="G83" s="779">
        <v>4</v>
      </c>
      <c r="H83" s="26"/>
      <c r="I83" s="198"/>
      <c r="J83" s="62"/>
      <c r="K83" s="63"/>
      <c r="L83" s="63"/>
      <c r="M83" s="790"/>
      <c r="N83" s="86"/>
      <c r="O83" s="84"/>
      <c r="P83" s="84"/>
      <c r="Q83" s="174"/>
      <c r="R83" s="84"/>
      <c r="S83" s="85"/>
    </row>
    <row r="84" spans="1:21" s="81" customFormat="1" ht="18.75">
      <c r="A84" s="164"/>
      <c r="B84" s="126" t="s">
        <v>96</v>
      </c>
      <c r="C84" s="127" t="s">
        <v>274</v>
      </c>
      <c r="D84" s="80"/>
      <c r="E84" s="80"/>
      <c r="F84" s="132"/>
      <c r="G84" s="779">
        <v>4</v>
      </c>
      <c r="H84" s="26">
        <f t="shared" si="1"/>
        <v>120</v>
      </c>
      <c r="I84" s="198">
        <f>SUM(J84:K84)</f>
        <v>75</v>
      </c>
      <c r="J84" s="62">
        <v>45</v>
      </c>
      <c r="K84" s="63">
        <v>30</v>
      </c>
      <c r="L84" s="63"/>
      <c r="M84" s="790">
        <f>H84-I84</f>
        <v>45</v>
      </c>
      <c r="N84" s="86"/>
      <c r="O84" s="84"/>
      <c r="P84" s="84"/>
      <c r="Q84" s="174"/>
      <c r="R84" s="84">
        <v>5</v>
      </c>
      <c r="S84" s="85"/>
      <c r="U84" s="81" t="s">
        <v>305</v>
      </c>
    </row>
    <row r="85" spans="1:19" s="81" customFormat="1" ht="18.75">
      <c r="A85" s="164" t="s">
        <v>138</v>
      </c>
      <c r="B85" s="82" t="s">
        <v>193</v>
      </c>
      <c r="C85" s="127"/>
      <c r="D85" s="80"/>
      <c r="E85" s="80"/>
      <c r="F85" s="132"/>
      <c r="G85" s="778">
        <v>3</v>
      </c>
      <c r="H85" s="26"/>
      <c r="I85" s="198"/>
      <c r="J85" s="62"/>
      <c r="K85" s="63"/>
      <c r="L85" s="63"/>
      <c r="M85" s="790"/>
      <c r="N85" s="86"/>
      <c r="O85" s="84"/>
      <c r="P85" s="84"/>
      <c r="Q85" s="174"/>
      <c r="R85" s="84"/>
      <c r="S85" s="85"/>
    </row>
    <row r="86" spans="1:21" s="109" customFormat="1" ht="18.75">
      <c r="A86" s="164"/>
      <c r="B86" s="126" t="s">
        <v>96</v>
      </c>
      <c r="C86" s="127" t="s">
        <v>274</v>
      </c>
      <c r="D86" s="80"/>
      <c r="E86" s="80"/>
      <c r="F86" s="132"/>
      <c r="G86" s="779">
        <v>3</v>
      </c>
      <c r="H86" s="26">
        <f t="shared" si="1"/>
        <v>90</v>
      </c>
      <c r="I86" s="198">
        <f>SUM(J86:K86)</f>
        <v>45</v>
      </c>
      <c r="J86" s="62">
        <v>30</v>
      </c>
      <c r="K86" s="63">
        <v>15</v>
      </c>
      <c r="L86" s="63"/>
      <c r="M86" s="790">
        <f>H86-I86</f>
        <v>45</v>
      </c>
      <c r="N86" s="86"/>
      <c r="O86" s="84"/>
      <c r="P86" s="84"/>
      <c r="Q86" s="174"/>
      <c r="R86" s="84">
        <v>3</v>
      </c>
      <c r="S86" s="85"/>
      <c r="U86" s="915" t="s">
        <v>304</v>
      </c>
    </row>
    <row r="87" spans="1:21" s="109" customFormat="1" ht="18.75">
      <c r="A87" s="164" t="s">
        <v>139</v>
      </c>
      <c r="B87" s="82" t="s">
        <v>186</v>
      </c>
      <c r="C87" s="133"/>
      <c r="D87" s="111"/>
      <c r="E87" s="111"/>
      <c r="F87" s="223"/>
      <c r="G87" s="777">
        <v>4</v>
      </c>
      <c r="H87" s="26"/>
      <c r="I87" s="198"/>
      <c r="J87" s="112"/>
      <c r="K87" s="112"/>
      <c r="L87" s="112"/>
      <c r="M87" s="727"/>
      <c r="N87" s="113"/>
      <c r="O87" s="96"/>
      <c r="P87" s="96"/>
      <c r="Q87" s="177"/>
      <c r="R87" s="84"/>
      <c r="S87" s="85"/>
      <c r="U87" s="916"/>
    </row>
    <row r="88" spans="1:21" s="109" customFormat="1" ht="18.75">
      <c r="A88" s="164"/>
      <c r="B88" s="126" t="s">
        <v>96</v>
      </c>
      <c r="C88" s="127" t="s">
        <v>274</v>
      </c>
      <c r="D88" s="80"/>
      <c r="E88" s="80"/>
      <c r="F88" s="141"/>
      <c r="G88" s="667">
        <v>4</v>
      </c>
      <c r="H88" s="26">
        <f t="shared" si="1"/>
        <v>120</v>
      </c>
      <c r="I88" s="198">
        <f>SUM(J88:K88)</f>
        <v>60</v>
      </c>
      <c r="J88" s="857">
        <v>45</v>
      </c>
      <c r="K88" s="857">
        <v>15</v>
      </c>
      <c r="L88" s="381"/>
      <c r="M88" s="790">
        <f>H88-I88</f>
        <v>60</v>
      </c>
      <c r="N88" s="374"/>
      <c r="O88" s="375"/>
      <c r="P88" s="375"/>
      <c r="Q88" s="163"/>
      <c r="R88" s="857">
        <v>4</v>
      </c>
      <c r="S88" s="376"/>
      <c r="U88" s="915" t="s">
        <v>313</v>
      </c>
    </row>
    <row r="89" spans="1:21" s="109" customFormat="1" ht="18.75">
      <c r="A89" s="164" t="s">
        <v>208</v>
      </c>
      <c r="B89" s="82" t="s">
        <v>187</v>
      </c>
      <c r="C89" s="133"/>
      <c r="D89" s="111"/>
      <c r="E89" s="111"/>
      <c r="F89" s="134">
        <v>6</v>
      </c>
      <c r="G89" s="781">
        <v>1</v>
      </c>
      <c r="H89" s="26">
        <f t="shared" si="1"/>
        <v>30</v>
      </c>
      <c r="I89" s="198">
        <v>13</v>
      </c>
      <c r="J89" s="112"/>
      <c r="K89" s="112"/>
      <c r="L89" s="112">
        <v>13</v>
      </c>
      <c r="M89" s="790">
        <f>H89-I89</f>
        <v>17</v>
      </c>
      <c r="N89" s="114"/>
      <c r="O89" s="112"/>
      <c r="P89" s="112"/>
      <c r="Q89" s="162"/>
      <c r="R89" s="375"/>
      <c r="S89" s="376">
        <v>1</v>
      </c>
      <c r="U89" s="916"/>
    </row>
    <row r="90" spans="1:21" s="109" customFormat="1" ht="18.75">
      <c r="A90" s="164" t="s">
        <v>209</v>
      </c>
      <c r="B90" s="82" t="s">
        <v>188</v>
      </c>
      <c r="C90" s="133"/>
      <c r="D90" s="111"/>
      <c r="E90" s="111"/>
      <c r="F90" s="134"/>
      <c r="G90" s="781">
        <v>3</v>
      </c>
      <c r="H90" s="26"/>
      <c r="I90" s="198"/>
      <c r="J90" s="112"/>
      <c r="K90" s="112"/>
      <c r="L90" s="112"/>
      <c r="M90" s="790"/>
      <c r="N90" s="114"/>
      <c r="O90" s="112"/>
      <c r="P90" s="112"/>
      <c r="Q90" s="162"/>
      <c r="R90" s="375"/>
      <c r="S90" s="376"/>
      <c r="U90" s="916"/>
    </row>
    <row r="91" spans="1:21" s="109" customFormat="1" ht="18.75">
      <c r="A91" s="164"/>
      <c r="B91" s="126" t="s">
        <v>96</v>
      </c>
      <c r="C91" s="133" t="s">
        <v>232</v>
      </c>
      <c r="D91" s="111"/>
      <c r="E91" s="111"/>
      <c r="F91" s="134"/>
      <c r="G91" s="781">
        <v>3</v>
      </c>
      <c r="H91" s="26">
        <f t="shared" si="1"/>
        <v>90</v>
      </c>
      <c r="I91" s="198">
        <f>SUM(J91:K91)</f>
        <v>26</v>
      </c>
      <c r="J91" s="112">
        <v>13</v>
      </c>
      <c r="K91" s="112">
        <v>13</v>
      </c>
      <c r="L91" s="112"/>
      <c r="M91" s="790">
        <f>H91-I91</f>
        <v>64</v>
      </c>
      <c r="N91" s="114"/>
      <c r="O91" s="112"/>
      <c r="P91" s="112"/>
      <c r="Q91" s="162"/>
      <c r="R91" s="375"/>
      <c r="S91" s="376">
        <v>2</v>
      </c>
      <c r="U91" s="916" t="s">
        <v>306</v>
      </c>
    </row>
    <row r="92" spans="1:21" s="109" customFormat="1" ht="18.75">
      <c r="A92" s="164" t="s">
        <v>210</v>
      </c>
      <c r="B92" s="82" t="s">
        <v>190</v>
      </c>
      <c r="C92" s="133"/>
      <c r="D92" s="111"/>
      <c r="E92" s="111"/>
      <c r="F92" s="134"/>
      <c r="G92" s="781">
        <v>3</v>
      </c>
      <c r="H92" s="26"/>
      <c r="I92" s="198"/>
      <c r="J92" s="112"/>
      <c r="K92" s="112"/>
      <c r="L92" s="112"/>
      <c r="M92" s="790"/>
      <c r="N92" s="114"/>
      <c r="O92" s="112"/>
      <c r="P92" s="112"/>
      <c r="Q92" s="162"/>
      <c r="R92" s="375"/>
      <c r="S92" s="376"/>
      <c r="U92" s="916"/>
    </row>
    <row r="93" spans="1:21" s="109" customFormat="1" ht="18.75">
      <c r="A93" s="164"/>
      <c r="B93" s="126" t="s">
        <v>96</v>
      </c>
      <c r="C93" s="133" t="s">
        <v>232</v>
      </c>
      <c r="D93" s="111"/>
      <c r="E93" s="111"/>
      <c r="F93" s="134"/>
      <c r="G93" s="781">
        <v>3</v>
      </c>
      <c r="H93" s="26">
        <f t="shared" si="1"/>
        <v>90</v>
      </c>
      <c r="I93" s="198">
        <f>SUM(J93:K93)</f>
        <v>39</v>
      </c>
      <c r="J93" s="112">
        <v>26</v>
      </c>
      <c r="K93" s="112">
        <v>13</v>
      </c>
      <c r="L93" s="112"/>
      <c r="M93" s="790">
        <f>H93-I93</f>
        <v>51</v>
      </c>
      <c r="N93" s="114"/>
      <c r="O93" s="112"/>
      <c r="P93" s="112"/>
      <c r="Q93" s="162"/>
      <c r="R93" s="375"/>
      <c r="S93" s="376">
        <v>3</v>
      </c>
      <c r="U93" s="916" t="s">
        <v>307</v>
      </c>
    </row>
    <row r="94" spans="1:21" s="109" customFormat="1" ht="18.75">
      <c r="A94" s="164" t="s">
        <v>276</v>
      </c>
      <c r="B94" s="82" t="s">
        <v>184</v>
      </c>
      <c r="C94" s="133"/>
      <c r="D94" s="111"/>
      <c r="E94" s="111"/>
      <c r="F94" s="134"/>
      <c r="G94" s="777">
        <v>3</v>
      </c>
      <c r="H94" s="26"/>
      <c r="I94" s="198"/>
      <c r="J94" s="112"/>
      <c r="K94" s="112"/>
      <c r="L94" s="112"/>
      <c r="M94" s="727"/>
      <c r="N94" s="114"/>
      <c r="O94" s="112"/>
      <c r="P94" s="112"/>
      <c r="Q94" s="162"/>
      <c r="R94" s="375"/>
      <c r="S94" s="376"/>
      <c r="U94" s="916"/>
    </row>
    <row r="95" spans="1:21" s="118" customFormat="1" ht="19.5" thickBot="1">
      <c r="A95" s="458"/>
      <c r="B95" s="687" t="s">
        <v>96</v>
      </c>
      <c r="C95" s="135" t="s">
        <v>232</v>
      </c>
      <c r="D95" s="136"/>
      <c r="E95" s="136"/>
      <c r="F95" s="137"/>
      <c r="G95" s="787">
        <v>3</v>
      </c>
      <c r="H95" s="273">
        <f t="shared" si="1"/>
        <v>90</v>
      </c>
      <c r="I95" s="688">
        <f>SUM(J95:K95)</f>
        <v>52</v>
      </c>
      <c r="J95" s="433">
        <v>26</v>
      </c>
      <c r="K95" s="433">
        <v>26</v>
      </c>
      <c r="L95" s="433"/>
      <c r="M95" s="438">
        <f>H95-I95</f>
        <v>38</v>
      </c>
      <c r="N95" s="123"/>
      <c r="O95" s="124"/>
      <c r="P95" s="124"/>
      <c r="Q95" s="392"/>
      <c r="R95" s="124"/>
      <c r="S95" s="125">
        <v>4</v>
      </c>
      <c r="U95" s="916" t="s">
        <v>306</v>
      </c>
    </row>
    <row r="96" spans="1:21" s="118" customFormat="1" ht="19.5" thickBot="1">
      <c r="A96" s="1139" t="s">
        <v>206</v>
      </c>
      <c r="B96" s="1141"/>
      <c r="C96" s="224"/>
      <c r="D96" s="184"/>
      <c r="E96" s="184"/>
      <c r="F96" s="225"/>
      <c r="G96" s="226">
        <f>G57+G62+G68+G72</f>
        <v>8.5</v>
      </c>
      <c r="H96" s="369"/>
      <c r="I96" s="372"/>
      <c r="J96" s="675"/>
      <c r="K96" s="675"/>
      <c r="L96" s="675"/>
      <c r="M96" s="701"/>
      <c r="N96" s="370"/>
      <c r="O96" s="675"/>
      <c r="P96" s="371"/>
      <c r="Q96" s="675"/>
      <c r="R96" s="249"/>
      <c r="S96" s="250"/>
      <c r="U96" s="917"/>
    </row>
    <row r="97" spans="1:19" s="81" customFormat="1" ht="19.5" thickBot="1">
      <c r="A97" s="1146" t="s">
        <v>97</v>
      </c>
      <c r="B97" s="1147"/>
      <c r="C97" s="702"/>
      <c r="D97" s="192"/>
      <c r="E97" s="192"/>
      <c r="F97" s="703">
        <f>G54+G56+G59+G61+G64+G65+G67+G70+G71+G74+G75+G77+G79+G81+G83+G85+G87+G89+G90+G92+G94</f>
        <v>78.5</v>
      </c>
      <c r="G97" s="704">
        <f>G55+G58+G60+G63+G64+G66+G69+G70+G73+G74+G76+G78+G80+G82+G84+G86+G88+G89+G91+G93+G95</f>
        <v>72</v>
      </c>
      <c r="H97" s="705">
        <f aca="true" t="shared" si="2" ref="H97:S97">SUM(H54:H95)</f>
        <v>2160</v>
      </c>
      <c r="I97" s="705">
        <f t="shared" si="2"/>
        <v>1114</v>
      </c>
      <c r="J97" s="705">
        <f t="shared" si="2"/>
        <v>620</v>
      </c>
      <c r="K97" s="705">
        <f t="shared" si="2"/>
        <v>433</v>
      </c>
      <c r="L97" s="705">
        <f t="shared" si="2"/>
        <v>61</v>
      </c>
      <c r="M97" s="705">
        <f t="shared" si="2"/>
        <v>1046</v>
      </c>
      <c r="N97" s="706">
        <f t="shared" si="2"/>
        <v>0</v>
      </c>
      <c r="O97" s="706">
        <f t="shared" si="2"/>
        <v>16</v>
      </c>
      <c r="P97" s="706">
        <f t="shared" si="2"/>
        <v>19</v>
      </c>
      <c r="Q97" s="383">
        <f t="shared" si="2"/>
        <v>11</v>
      </c>
      <c r="R97" s="383">
        <f t="shared" si="2"/>
        <v>13</v>
      </c>
      <c r="S97" s="383">
        <f t="shared" si="2"/>
        <v>10</v>
      </c>
    </row>
    <row r="98" spans="1:19" s="81" customFormat="1" ht="15.75" customHeight="1" thickBot="1">
      <c r="A98" s="1195" t="s">
        <v>278</v>
      </c>
      <c r="B98" s="1196"/>
      <c r="C98" s="1196"/>
      <c r="D98" s="1196"/>
      <c r="E98" s="1196"/>
      <c r="F98" s="1196"/>
      <c r="G98" s="1196"/>
      <c r="H98" s="1196"/>
      <c r="I98" s="1196"/>
      <c r="J98" s="1196"/>
      <c r="K98" s="1196"/>
      <c r="L98" s="1196"/>
      <c r="M98" s="1196"/>
      <c r="N98" s="1196"/>
      <c r="O98" s="1196"/>
      <c r="P98" s="1196"/>
      <c r="Q98" s="1196"/>
      <c r="R98" s="1196"/>
      <c r="S98" s="1197"/>
    </row>
    <row r="99" spans="1:19" s="81" customFormat="1" ht="18.75">
      <c r="A99" s="228" t="s">
        <v>65</v>
      </c>
      <c r="B99" s="229" t="s">
        <v>237</v>
      </c>
      <c r="C99" s="230"/>
      <c r="D99" s="417" t="s">
        <v>79</v>
      </c>
      <c r="E99" s="231"/>
      <c r="F99" s="232"/>
      <c r="G99" s="768">
        <v>4.5</v>
      </c>
      <c r="H99" s="275" t="s">
        <v>235</v>
      </c>
      <c r="I99" s="231"/>
      <c r="J99" s="231"/>
      <c r="K99" s="231"/>
      <c r="L99" s="231"/>
      <c r="M99" s="232"/>
      <c r="N99" s="230"/>
      <c r="O99" s="231"/>
      <c r="P99" s="231"/>
      <c r="Q99" s="393"/>
      <c r="R99" s="231"/>
      <c r="S99" s="232"/>
    </row>
    <row r="100" spans="1:19" s="81" customFormat="1" ht="18.75">
      <c r="A100" s="233" t="s">
        <v>122</v>
      </c>
      <c r="B100" s="214" t="s">
        <v>238</v>
      </c>
      <c r="C100" s="234"/>
      <c r="D100" s="90" t="s">
        <v>81</v>
      </c>
      <c r="E100" s="140"/>
      <c r="F100" s="235"/>
      <c r="G100" s="667">
        <v>4.5</v>
      </c>
      <c r="H100" s="164" t="s">
        <v>236</v>
      </c>
      <c r="I100" s="140"/>
      <c r="J100" s="140"/>
      <c r="K100" s="140"/>
      <c r="L100" s="140"/>
      <c r="M100" s="235"/>
      <c r="N100" s="234"/>
      <c r="O100" s="140"/>
      <c r="P100" s="140"/>
      <c r="Q100" s="394"/>
      <c r="R100" s="140"/>
      <c r="S100" s="235"/>
    </row>
    <row r="101" spans="1:21" s="109" customFormat="1" ht="19.5" thickBot="1">
      <c r="A101" s="329" t="s">
        <v>123</v>
      </c>
      <c r="B101" s="236" t="s">
        <v>22</v>
      </c>
      <c r="C101" s="237"/>
      <c r="D101" s="238">
        <v>6</v>
      </c>
      <c r="E101" s="238"/>
      <c r="F101" s="239"/>
      <c r="G101" s="377">
        <v>4.5</v>
      </c>
      <c r="H101" s="240">
        <f>G101*30</f>
        <v>135</v>
      </c>
      <c r="I101" s="1078"/>
      <c r="J101" s="1079"/>
      <c r="K101" s="1079"/>
      <c r="L101" s="1079"/>
      <c r="M101" s="1080"/>
      <c r="N101" s="241"/>
      <c r="O101" s="242"/>
      <c r="P101" s="242"/>
      <c r="Q101" s="395"/>
      <c r="R101" s="242"/>
      <c r="S101" s="243"/>
      <c r="U101" s="916"/>
    </row>
    <row r="102" spans="1:21" s="109" customFormat="1" ht="19.5" thickBot="1">
      <c r="A102" s="415"/>
      <c r="B102" s="707" t="s">
        <v>239</v>
      </c>
      <c r="C102" s="413"/>
      <c r="D102" s="413"/>
      <c r="E102" s="413"/>
      <c r="F102" s="708"/>
      <c r="G102" s="709">
        <f>G99+G100+G101</f>
        <v>13.5</v>
      </c>
      <c r="H102" s="419">
        <f>G102*30</f>
        <v>405</v>
      </c>
      <c r="I102" s="416"/>
      <c r="J102" s="1168"/>
      <c r="K102" s="1168"/>
      <c r="L102" s="1168"/>
      <c r="M102" s="1168"/>
      <c r="N102" s="1168"/>
      <c r="O102" s="1168"/>
      <c r="P102" s="1168"/>
      <c r="Q102" s="1168"/>
      <c r="R102" s="1168"/>
      <c r="S102" s="1169"/>
      <c r="U102" s="916"/>
    </row>
    <row r="103" spans="1:19" s="244" customFormat="1" ht="15.75" customHeight="1" thickBot="1">
      <c r="A103" s="1139" t="s">
        <v>140</v>
      </c>
      <c r="B103" s="1140"/>
      <c r="C103" s="1140"/>
      <c r="D103" s="1140"/>
      <c r="E103" s="1140"/>
      <c r="F103" s="1140"/>
      <c r="G103" s="1140"/>
      <c r="H103" s="1140"/>
      <c r="I103" s="1140"/>
      <c r="J103" s="1140"/>
      <c r="K103" s="1140"/>
      <c r="L103" s="1140"/>
      <c r="M103" s="1140"/>
      <c r="N103" s="1140"/>
      <c r="O103" s="1140"/>
      <c r="P103" s="1140"/>
      <c r="Q103" s="1140"/>
      <c r="R103" s="1140"/>
      <c r="S103" s="1141"/>
    </row>
    <row r="104" spans="1:19" s="244" customFormat="1" ht="20.25" thickBot="1">
      <c r="A104" s="710" t="s">
        <v>124</v>
      </c>
      <c r="B104" s="711" t="s">
        <v>141</v>
      </c>
      <c r="C104" s="712"/>
      <c r="D104" s="713"/>
      <c r="E104" s="713"/>
      <c r="F104" s="227">
        <v>6</v>
      </c>
      <c r="G104" s="714">
        <v>7.5</v>
      </c>
      <c r="H104" s="715">
        <f>G104*30</f>
        <v>225</v>
      </c>
      <c r="I104" s="1142"/>
      <c r="J104" s="1143"/>
      <c r="K104" s="1143"/>
      <c r="L104" s="1143"/>
      <c r="M104" s="1143"/>
      <c r="N104" s="245"/>
      <c r="O104" s="246"/>
      <c r="P104" s="246"/>
      <c r="Q104" s="396"/>
      <c r="R104" s="246"/>
      <c r="S104" s="247"/>
    </row>
    <row r="105" spans="1:19" s="244" customFormat="1" ht="19.5" thickBot="1">
      <c r="A105" s="1170" t="s">
        <v>176</v>
      </c>
      <c r="B105" s="1171"/>
      <c r="C105" s="731"/>
      <c r="D105" s="732"/>
      <c r="E105" s="732"/>
      <c r="F105" s="731"/>
      <c r="G105" s="733"/>
      <c r="H105" s="734"/>
      <c r="I105" s="735"/>
      <c r="J105" s="735"/>
      <c r="K105" s="735"/>
      <c r="L105" s="735"/>
      <c r="M105" s="736"/>
      <c r="N105" s="248"/>
      <c r="O105" s="249"/>
      <c r="P105" s="249"/>
      <c r="Q105" s="397"/>
      <c r="R105" s="249"/>
      <c r="S105" s="250"/>
    </row>
    <row r="106" spans="1:19" s="244" customFormat="1" ht="19.5" thickBot="1">
      <c r="A106" s="1144" t="s">
        <v>97</v>
      </c>
      <c r="B106" s="1145"/>
      <c r="C106" s="718"/>
      <c r="D106" s="719"/>
      <c r="E106" s="719"/>
      <c r="F106" s="720"/>
      <c r="G106" s="721">
        <f>G102+G104</f>
        <v>21</v>
      </c>
      <c r="H106" s="722">
        <f>G106*30</f>
        <v>630</v>
      </c>
      <c r="I106" s="723"/>
      <c r="J106" s="723"/>
      <c r="K106" s="723"/>
      <c r="L106" s="723"/>
      <c r="M106" s="724"/>
      <c r="N106" s="418"/>
      <c r="O106" s="419"/>
      <c r="P106" s="419"/>
      <c r="Q106" s="414"/>
      <c r="R106" s="419"/>
      <c r="S106" s="737"/>
    </row>
    <row r="107" spans="1:19" s="244" customFormat="1" ht="19.5" thickBot="1">
      <c r="A107" s="1085" t="s">
        <v>225</v>
      </c>
      <c r="B107" s="1086"/>
      <c r="C107" s="251"/>
      <c r="D107" s="252"/>
      <c r="E107" s="252"/>
      <c r="F107" s="253"/>
      <c r="G107" s="254">
        <f>G52+G97+G106</f>
        <v>135</v>
      </c>
      <c r="H107" s="255">
        <f>H52+H97+H106</f>
        <v>4050</v>
      </c>
      <c r="I107" s="255">
        <f>I52+I97+I106</f>
        <v>1661</v>
      </c>
      <c r="J107" s="255">
        <f>J52+J97</f>
        <v>893</v>
      </c>
      <c r="K107" s="255">
        <f>K52+K97</f>
        <v>568</v>
      </c>
      <c r="L107" s="255">
        <f>L52+L97</f>
        <v>200</v>
      </c>
      <c r="M107" s="255">
        <f>M52+M97</f>
        <v>1759</v>
      </c>
      <c r="N107" s="738">
        <f aca="true" t="shared" si="3" ref="N107:S107">N52+N97+N106</f>
        <v>22</v>
      </c>
      <c r="O107" s="739">
        <f t="shared" si="3"/>
        <v>22.5</v>
      </c>
      <c r="P107" s="739">
        <f t="shared" si="3"/>
        <v>19</v>
      </c>
      <c r="Q107" s="739">
        <f t="shared" si="3"/>
        <v>16</v>
      </c>
      <c r="R107" s="739">
        <f t="shared" si="3"/>
        <v>14</v>
      </c>
      <c r="S107" s="739">
        <f t="shared" si="3"/>
        <v>10</v>
      </c>
    </row>
    <row r="108" spans="1:19" s="244" customFormat="1" ht="19.5" thickBot="1">
      <c r="A108" s="1085" t="s">
        <v>207</v>
      </c>
      <c r="B108" s="1086"/>
      <c r="C108" s="251"/>
      <c r="D108" s="252"/>
      <c r="E108" s="252"/>
      <c r="F108" s="253"/>
      <c r="G108" s="254">
        <f>G51+G96+G105</f>
        <v>60</v>
      </c>
      <c r="H108" s="255"/>
      <c r="I108" s="256"/>
      <c r="J108" s="256"/>
      <c r="K108" s="256"/>
      <c r="L108" s="256"/>
      <c r="M108" s="257"/>
      <c r="N108" s="255"/>
      <c r="O108" s="256"/>
      <c r="P108" s="256"/>
      <c r="Q108" s="256"/>
      <c r="R108" s="729"/>
      <c r="S108" s="730"/>
    </row>
    <row r="109" spans="1:19" s="81" customFormat="1" ht="14.25" customHeight="1" thickBot="1">
      <c r="A109" s="1091" t="s">
        <v>108</v>
      </c>
      <c r="B109" s="1092"/>
      <c r="C109" s="1092"/>
      <c r="D109" s="1092"/>
      <c r="E109" s="1092"/>
      <c r="F109" s="1092"/>
      <c r="G109" s="1092"/>
      <c r="H109" s="1092"/>
      <c r="I109" s="1092"/>
      <c r="J109" s="1092"/>
      <c r="K109" s="1092"/>
      <c r="L109" s="1092"/>
      <c r="M109" s="1092"/>
      <c r="N109" s="1092"/>
      <c r="O109" s="1092"/>
      <c r="P109" s="1092"/>
      <c r="Q109" s="1092"/>
      <c r="R109" s="716"/>
      <c r="S109" s="717"/>
    </row>
    <row r="110" spans="1:19" s="108" customFormat="1" ht="16.5" customHeight="1" thickBot="1">
      <c r="A110" s="1153" t="s">
        <v>109</v>
      </c>
      <c r="B110" s="1154"/>
      <c r="C110" s="1154"/>
      <c r="D110" s="1154"/>
      <c r="E110" s="1154"/>
      <c r="F110" s="1154"/>
      <c r="G110" s="1154"/>
      <c r="H110" s="1154"/>
      <c r="I110" s="1154"/>
      <c r="J110" s="1154"/>
      <c r="K110" s="1154"/>
      <c r="L110" s="1154"/>
      <c r="M110" s="1154"/>
      <c r="N110" s="1154"/>
      <c r="O110" s="1154"/>
      <c r="P110" s="1154"/>
      <c r="Q110" s="1154"/>
      <c r="R110" s="249"/>
      <c r="S110" s="250"/>
    </row>
    <row r="111" spans="1:19" s="108" customFormat="1" ht="18.75">
      <c r="A111" s="1081" t="s">
        <v>142</v>
      </c>
      <c r="B111" s="1082"/>
      <c r="C111" s="114"/>
      <c r="D111" s="112">
        <v>3</v>
      </c>
      <c r="E111" s="112"/>
      <c r="F111" s="162"/>
      <c r="G111" s="725">
        <v>4</v>
      </c>
      <c r="H111" s="726">
        <f>G111*30</f>
        <v>120</v>
      </c>
      <c r="I111" s="120">
        <f>J111+K111+L111</f>
        <v>45</v>
      </c>
      <c r="J111" s="77">
        <v>30</v>
      </c>
      <c r="K111" s="78"/>
      <c r="L111" s="78">
        <v>15</v>
      </c>
      <c r="M111" s="727">
        <f>H111-I111</f>
        <v>75</v>
      </c>
      <c r="N111" s="728"/>
      <c r="O111" s="96"/>
      <c r="P111" s="96">
        <v>3</v>
      </c>
      <c r="Q111" s="162"/>
      <c r="R111" s="112"/>
      <c r="S111" s="115"/>
    </row>
    <row r="112" spans="1:19" s="108" customFormat="1" ht="18.75">
      <c r="A112" s="1083" t="s">
        <v>143</v>
      </c>
      <c r="B112" s="1084"/>
      <c r="C112" s="375"/>
      <c r="D112" s="375">
        <v>4</v>
      </c>
      <c r="E112" s="375"/>
      <c r="F112" s="375"/>
      <c r="G112" s="429">
        <v>3</v>
      </c>
      <c r="H112" s="431">
        <f>G112*30</f>
        <v>90</v>
      </c>
      <c r="I112" s="212">
        <f>J112+K112+L112</f>
        <v>45</v>
      </c>
      <c r="J112" s="180">
        <v>30</v>
      </c>
      <c r="K112" s="181"/>
      <c r="L112" s="181">
        <v>15</v>
      </c>
      <c r="M112" s="432">
        <f>H112-I112</f>
        <v>45</v>
      </c>
      <c r="N112" s="83"/>
      <c r="O112" s="375"/>
      <c r="P112" s="375"/>
      <c r="Q112" s="375">
        <v>2</v>
      </c>
      <c r="R112" s="375"/>
      <c r="S112" s="376"/>
    </row>
    <row r="113" spans="1:19" s="108" customFormat="1" ht="18.75">
      <c r="A113" s="1083" t="s">
        <v>233</v>
      </c>
      <c r="B113" s="1084"/>
      <c r="C113" s="375"/>
      <c r="D113" s="375">
        <v>5</v>
      </c>
      <c r="E113" s="375"/>
      <c r="F113" s="375"/>
      <c r="G113" s="429">
        <v>3</v>
      </c>
      <c r="H113" s="431">
        <f>G113*30</f>
        <v>90</v>
      </c>
      <c r="I113" s="212">
        <f>J113+K113+L113</f>
        <v>45</v>
      </c>
      <c r="J113" s="180">
        <v>30</v>
      </c>
      <c r="K113" s="181"/>
      <c r="L113" s="181">
        <v>15</v>
      </c>
      <c r="M113" s="432">
        <f>H113-I113</f>
        <v>45</v>
      </c>
      <c r="N113" s="83"/>
      <c r="O113" s="375"/>
      <c r="P113" s="375"/>
      <c r="Q113" s="375"/>
      <c r="R113" s="375">
        <v>2</v>
      </c>
      <c r="S113" s="376"/>
    </row>
    <row r="114" spans="1:19" s="108" customFormat="1" ht="19.5" thickBot="1">
      <c r="A114" s="1151" t="s">
        <v>234</v>
      </c>
      <c r="B114" s="1152"/>
      <c r="C114" s="433"/>
      <c r="D114" s="433">
        <v>6</v>
      </c>
      <c r="E114" s="433"/>
      <c r="F114" s="433"/>
      <c r="G114" s="434">
        <v>3</v>
      </c>
      <c r="H114" s="435">
        <f>G114*30</f>
        <v>90</v>
      </c>
      <c r="I114" s="436">
        <f>J114+K114+L114</f>
        <v>45</v>
      </c>
      <c r="J114" s="437">
        <v>30</v>
      </c>
      <c r="K114" s="285"/>
      <c r="L114" s="285">
        <v>15</v>
      </c>
      <c r="M114" s="438">
        <f>H114-I114</f>
        <v>45</v>
      </c>
      <c r="N114" s="439"/>
      <c r="O114" s="433"/>
      <c r="P114" s="433"/>
      <c r="Q114" s="433"/>
      <c r="R114" s="433"/>
      <c r="S114" s="274">
        <v>2</v>
      </c>
    </row>
    <row r="115" spans="1:19" s="269" customFormat="1" ht="17.25" customHeight="1" thickBot="1">
      <c r="A115" s="262"/>
      <c r="B115" s="263" t="s">
        <v>145</v>
      </c>
      <c r="C115" s="262"/>
      <c r="D115" s="264"/>
      <c r="E115" s="264"/>
      <c r="F115" s="265"/>
      <c r="G115" s="266">
        <f>SUM(G111:G114)</f>
        <v>13</v>
      </c>
      <c r="H115" s="430">
        <f>SUM(H111:H114)</f>
        <v>390</v>
      </c>
      <c r="I115" s="430">
        <f>SUM(I111:I114)</f>
        <v>180</v>
      </c>
      <c r="J115" s="430">
        <f>SUM(J111:J114)</f>
        <v>120</v>
      </c>
      <c r="K115" s="430"/>
      <c r="L115" s="430">
        <f>SUM(L111:L114)</f>
        <v>60</v>
      </c>
      <c r="M115" s="430">
        <f>SUM(M111:M114)</f>
        <v>210</v>
      </c>
      <c r="N115" s="268"/>
      <c r="O115" s="264"/>
      <c r="P115" s="264">
        <v>3</v>
      </c>
      <c r="Q115" s="264">
        <v>2</v>
      </c>
      <c r="R115" s="264">
        <v>2</v>
      </c>
      <c r="S115" s="267">
        <v>2</v>
      </c>
    </row>
    <row r="116" spans="1:21" s="81" customFormat="1" ht="18.75">
      <c r="A116" s="742" t="s">
        <v>146</v>
      </c>
      <c r="B116" s="743" t="s">
        <v>167</v>
      </c>
      <c r="C116" s="276"/>
      <c r="D116" s="277">
        <v>3</v>
      </c>
      <c r="E116" s="277"/>
      <c r="F116" s="744"/>
      <c r="G116" s="160">
        <v>4</v>
      </c>
      <c r="H116" s="745">
        <f aca="true" t="shared" si="4" ref="H116:H131">G116*30</f>
        <v>120</v>
      </c>
      <c r="I116" s="278">
        <f aca="true" t="shared" si="5" ref="I116:I122">J116+K116+L116</f>
        <v>45</v>
      </c>
      <c r="J116" s="279">
        <v>30</v>
      </c>
      <c r="K116" s="277"/>
      <c r="L116" s="277">
        <v>15</v>
      </c>
      <c r="M116" s="280">
        <f aca="true" t="shared" si="6" ref="M116:M122">H116-I116</f>
        <v>75</v>
      </c>
      <c r="N116" s="258"/>
      <c r="O116" s="259"/>
      <c r="P116" s="259">
        <v>3</v>
      </c>
      <c r="Q116" s="399"/>
      <c r="R116" s="259"/>
      <c r="S116" s="281"/>
      <c r="U116" s="81" t="s">
        <v>308</v>
      </c>
    </row>
    <row r="117" spans="1:19" s="81" customFormat="1" ht="18.75">
      <c r="A117" s="121" t="s">
        <v>86</v>
      </c>
      <c r="B117" s="754" t="s">
        <v>168</v>
      </c>
      <c r="C117" s="95"/>
      <c r="D117" s="63">
        <v>3</v>
      </c>
      <c r="E117" s="63"/>
      <c r="F117" s="91"/>
      <c r="G117" s="65">
        <v>4</v>
      </c>
      <c r="H117" s="92">
        <f t="shared" si="4"/>
        <v>120</v>
      </c>
      <c r="I117" s="93">
        <f t="shared" si="5"/>
        <v>45</v>
      </c>
      <c r="J117" s="62">
        <v>30</v>
      </c>
      <c r="K117" s="63"/>
      <c r="L117" s="63">
        <v>15</v>
      </c>
      <c r="M117" s="66">
        <f t="shared" si="6"/>
        <v>75</v>
      </c>
      <c r="N117" s="86"/>
      <c r="O117" s="84"/>
      <c r="P117" s="84">
        <v>3</v>
      </c>
      <c r="Q117" s="174"/>
      <c r="R117" s="84"/>
      <c r="S117" s="85"/>
    </row>
    <row r="118" spans="1:19" s="81" customFormat="1" ht="18.75">
      <c r="A118" s="121" t="s">
        <v>147</v>
      </c>
      <c r="B118" s="420" t="s">
        <v>240</v>
      </c>
      <c r="C118" s="95"/>
      <c r="D118" s="63">
        <v>3</v>
      </c>
      <c r="E118" s="63"/>
      <c r="F118" s="91"/>
      <c r="G118" s="65">
        <v>4</v>
      </c>
      <c r="H118" s="92">
        <f t="shared" si="4"/>
        <v>120</v>
      </c>
      <c r="I118" s="93">
        <f t="shared" si="5"/>
        <v>30</v>
      </c>
      <c r="J118" s="62">
        <v>15</v>
      </c>
      <c r="K118" s="63"/>
      <c r="L118" s="63">
        <v>15</v>
      </c>
      <c r="M118" s="66">
        <f t="shared" si="6"/>
        <v>90</v>
      </c>
      <c r="N118" s="86"/>
      <c r="O118" s="84"/>
      <c r="P118" s="84">
        <v>3</v>
      </c>
      <c r="Q118" s="174"/>
      <c r="R118" s="84"/>
      <c r="S118" s="85"/>
    </row>
    <row r="119" spans="1:19" s="81" customFormat="1" ht="18.75">
      <c r="A119" s="121" t="s">
        <v>148</v>
      </c>
      <c r="B119" s="421" t="s">
        <v>241</v>
      </c>
      <c r="C119" s="95"/>
      <c r="D119" s="63">
        <v>3</v>
      </c>
      <c r="E119" s="63"/>
      <c r="F119" s="91"/>
      <c r="G119" s="65">
        <v>4</v>
      </c>
      <c r="H119" s="92">
        <f t="shared" si="4"/>
        <v>120</v>
      </c>
      <c r="I119" s="93">
        <f t="shared" si="5"/>
        <v>30</v>
      </c>
      <c r="J119" s="62">
        <v>15</v>
      </c>
      <c r="K119" s="63"/>
      <c r="L119" s="63">
        <v>15</v>
      </c>
      <c r="M119" s="66">
        <f t="shared" si="6"/>
        <v>90</v>
      </c>
      <c r="N119" s="86"/>
      <c r="O119" s="84"/>
      <c r="P119" s="84">
        <v>3</v>
      </c>
      <c r="Q119" s="174"/>
      <c r="R119" s="84"/>
      <c r="S119" s="85"/>
    </row>
    <row r="120" spans="1:21" s="81" customFormat="1" ht="18.75">
      <c r="A120" s="121" t="s">
        <v>149</v>
      </c>
      <c r="B120" s="422" t="s">
        <v>242</v>
      </c>
      <c r="C120" s="95"/>
      <c r="D120" s="63">
        <v>4</v>
      </c>
      <c r="E120" s="63"/>
      <c r="F120" s="91"/>
      <c r="G120" s="65">
        <v>3</v>
      </c>
      <c r="H120" s="92">
        <f t="shared" si="4"/>
        <v>90</v>
      </c>
      <c r="I120" s="93">
        <f t="shared" si="5"/>
        <v>30</v>
      </c>
      <c r="J120" s="62">
        <v>15</v>
      </c>
      <c r="K120" s="63"/>
      <c r="L120" s="63">
        <v>15</v>
      </c>
      <c r="M120" s="66">
        <f t="shared" si="6"/>
        <v>60</v>
      </c>
      <c r="N120" s="86"/>
      <c r="O120" s="84"/>
      <c r="P120" s="84"/>
      <c r="Q120" s="174">
        <v>2</v>
      </c>
      <c r="R120" s="84"/>
      <c r="S120" s="85"/>
      <c r="U120" s="81" t="s">
        <v>308</v>
      </c>
    </row>
    <row r="121" spans="1:19" s="81" customFormat="1" ht="18.75">
      <c r="A121" s="121" t="s">
        <v>161</v>
      </c>
      <c r="B121" s="423" t="s">
        <v>243</v>
      </c>
      <c r="C121" s="95"/>
      <c r="D121" s="63">
        <v>4</v>
      </c>
      <c r="E121" s="63"/>
      <c r="F121" s="91"/>
      <c r="G121" s="65">
        <v>3</v>
      </c>
      <c r="H121" s="92">
        <f t="shared" si="4"/>
        <v>90</v>
      </c>
      <c r="I121" s="93">
        <f t="shared" si="5"/>
        <v>30</v>
      </c>
      <c r="J121" s="62">
        <v>15</v>
      </c>
      <c r="K121" s="63"/>
      <c r="L121" s="63">
        <v>15</v>
      </c>
      <c r="M121" s="66">
        <f t="shared" si="6"/>
        <v>60</v>
      </c>
      <c r="N121" s="86"/>
      <c r="O121" s="84"/>
      <c r="P121" s="84"/>
      <c r="Q121" s="174">
        <v>2</v>
      </c>
      <c r="R121" s="84"/>
      <c r="S121" s="85"/>
    </row>
    <row r="122" spans="1:19" s="81" customFormat="1" ht="18.75">
      <c r="A122" s="121" t="s">
        <v>162</v>
      </c>
      <c r="B122" s="424" t="s">
        <v>244</v>
      </c>
      <c r="C122" s="95"/>
      <c r="D122" s="63">
        <v>4</v>
      </c>
      <c r="E122" s="63"/>
      <c r="F122" s="91"/>
      <c r="G122" s="65">
        <v>3</v>
      </c>
      <c r="H122" s="92">
        <f t="shared" si="4"/>
        <v>90</v>
      </c>
      <c r="I122" s="93">
        <f t="shared" si="5"/>
        <v>30</v>
      </c>
      <c r="J122" s="62">
        <v>15</v>
      </c>
      <c r="K122" s="63"/>
      <c r="L122" s="63">
        <v>15</v>
      </c>
      <c r="M122" s="66">
        <f t="shared" si="6"/>
        <v>60</v>
      </c>
      <c r="N122" s="86"/>
      <c r="O122" s="84"/>
      <c r="P122" s="84"/>
      <c r="Q122" s="174">
        <v>2</v>
      </c>
      <c r="R122" s="84"/>
      <c r="S122" s="85"/>
    </row>
    <row r="123" spans="1:19" s="81" customFormat="1" ht="18.75">
      <c r="A123" s="121" t="s">
        <v>163</v>
      </c>
      <c r="B123" s="425" t="s">
        <v>241</v>
      </c>
      <c r="C123" s="179"/>
      <c r="D123" s="63">
        <v>4</v>
      </c>
      <c r="E123" s="63"/>
      <c r="F123" s="91"/>
      <c r="G123" s="65">
        <v>3</v>
      </c>
      <c r="H123" s="92">
        <f t="shared" si="4"/>
        <v>90</v>
      </c>
      <c r="I123" s="93">
        <f aca="true" t="shared" si="7" ref="I123:I131">J123+K123+L123</f>
        <v>30</v>
      </c>
      <c r="J123" s="62">
        <v>15</v>
      </c>
      <c r="K123" s="63"/>
      <c r="L123" s="63">
        <v>15</v>
      </c>
      <c r="M123" s="66">
        <f aca="true" t="shared" si="8" ref="M123:M131">H123-I123</f>
        <v>60</v>
      </c>
      <c r="N123" s="86"/>
      <c r="O123" s="84"/>
      <c r="P123" s="84"/>
      <c r="Q123" s="385">
        <v>2</v>
      </c>
      <c r="R123" s="84"/>
      <c r="S123" s="85"/>
    </row>
    <row r="124" spans="1:21" s="81" customFormat="1" ht="18.75">
      <c r="A124" s="121" t="s">
        <v>227</v>
      </c>
      <c r="B124" s="426" t="s">
        <v>242</v>
      </c>
      <c r="C124" s="179"/>
      <c r="D124" s="63">
        <v>5</v>
      </c>
      <c r="E124" s="63"/>
      <c r="F124" s="91"/>
      <c r="G124" s="65">
        <v>3</v>
      </c>
      <c r="H124" s="92">
        <f t="shared" si="4"/>
        <v>90</v>
      </c>
      <c r="I124" s="93">
        <f t="shared" si="7"/>
        <v>30</v>
      </c>
      <c r="J124" s="62">
        <v>15</v>
      </c>
      <c r="K124" s="63"/>
      <c r="L124" s="63">
        <v>15</v>
      </c>
      <c r="M124" s="66">
        <f t="shared" si="8"/>
        <v>60</v>
      </c>
      <c r="N124" s="86"/>
      <c r="O124" s="84"/>
      <c r="P124" s="84"/>
      <c r="Q124" s="385"/>
      <c r="R124" s="84">
        <v>2</v>
      </c>
      <c r="S124" s="85"/>
      <c r="U124" s="81" t="s">
        <v>296</v>
      </c>
    </row>
    <row r="125" spans="1:19" s="81" customFormat="1" ht="18.75">
      <c r="A125" s="121" t="s">
        <v>228</v>
      </c>
      <c r="B125" s="424" t="s">
        <v>159</v>
      </c>
      <c r="C125" s="179"/>
      <c r="D125" s="63">
        <v>5</v>
      </c>
      <c r="E125" s="63"/>
      <c r="F125" s="91"/>
      <c r="G125" s="65">
        <v>3</v>
      </c>
      <c r="H125" s="92">
        <f t="shared" si="4"/>
        <v>90</v>
      </c>
      <c r="I125" s="93">
        <f t="shared" si="7"/>
        <v>30</v>
      </c>
      <c r="J125" s="62">
        <v>15</v>
      </c>
      <c r="K125" s="63"/>
      <c r="L125" s="63">
        <v>15</v>
      </c>
      <c r="M125" s="66">
        <f t="shared" si="8"/>
        <v>60</v>
      </c>
      <c r="N125" s="86"/>
      <c r="O125" s="84"/>
      <c r="P125" s="84"/>
      <c r="Q125" s="385"/>
      <c r="R125" s="84">
        <v>2</v>
      </c>
      <c r="S125" s="85"/>
    </row>
    <row r="126" spans="1:19" s="81" customFormat="1" ht="18.75">
      <c r="A126" s="121" t="s">
        <v>263</v>
      </c>
      <c r="B126" s="424" t="s">
        <v>160</v>
      </c>
      <c r="C126" s="179"/>
      <c r="D126" s="63">
        <v>5</v>
      </c>
      <c r="E126" s="63"/>
      <c r="F126" s="91"/>
      <c r="G126" s="65">
        <v>3</v>
      </c>
      <c r="H126" s="92">
        <f t="shared" si="4"/>
        <v>90</v>
      </c>
      <c r="I126" s="93">
        <f t="shared" si="7"/>
        <v>30</v>
      </c>
      <c r="J126" s="62">
        <v>15</v>
      </c>
      <c r="K126" s="63"/>
      <c r="L126" s="63">
        <v>15</v>
      </c>
      <c r="M126" s="66">
        <f t="shared" si="8"/>
        <v>60</v>
      </c>
      <c r="N126" s="86"/>
      <c r="O126" s="84"/>
      <c r="P126" s="84"/>
      <c r="Q126" s="385"/>
      <c r="R126" s="84">
        <v>2</v>
      </c>
      <c r="S126" s="85"/>
    </row>
    <row r="127" spans="1:19" s="81" customFormat="1" ht="18.75">
      <c r="A127" s="121" t="s">
        <v>264</v>
      </c>
      <c r="B127" s="427" t="s">
        <v>241</v>
      </c>
      <c r="C127" s="179"/>
      <c r="D127" s="63">
        <v>5</v>
      </c>
      <c r="E127" s="63"/>
      <c r="F127" s="91"/>
      <c r="G127" s="65">
        <v>3</v>
      </c>
      <c r="H127" s="92">
        <f t="shared" si="4"/>
        <v>90</v>
      </c>
      <c r="I127" s="93">
        <f t="shared" si="7"/>
        <v>30</v>
      </c>
      <c r="J127" s="62">
        <v>15</v>
      </c>
      <c r="K127" s="63"/>
      <c r="L127" s="63">
        <v>15</v>
      </c>
      <c r="M127" s="66">
        <f t="shared" si="8"/>
        <v>60</v>
      </c>
      <c r="N127" s="86"/>
      <c r="O127" s="84"/>
      <c r="P127" s="84"/>
      <c r="Q127" s="385"/>
      <c r="R127" s="84">
        <v>2</v>
      </c>
      <c r="S127" s="85"/>
    </row>
    <row r="128" spans="1:21" s="81" customFormat="1" ht="18.75">
      <c r="A128" s="121" t="s">
        <v>265</v>
      </c>
      <c r="B128" s="426" t="s">
        <v>242</v>
      </c>
      <c r="C128" s="179"/>
      <c r="D128" s="63">
        <v>6</v>
      </c>
      <c r="E128" s="63"/>
      <c r="F128" s="91"/>
      <c r="G128" s="65">
        <v>3</v>
      </c>
      <c r="H128" s="92">
        <f t="shared" si="4"/>
        <v>90</v>
      </c>
      <c r="I128" s="93">
        <f t="shared" si="7"/>
        <v>30</v>
      </c>
      <c r="J128" s="62">
        <v>15</v>
      </c>
      <c r="K128" s="63"/>
      <c r="L128" s="63">
        <v>15</v>
      </c>
      <c r="M128" s="66">
        <f t="shared" si="8"/>
        <v>60</v>
      </c>
      <c r="N128" s="86"/>
      <c r="O128" s="84"/>
      <c r="P128" s="84"/>
      <c r="Q128" s="385"/>
      <c r="R128" s="84"/>
      <c r="S128" s="85">
        <v>2</v>
      </c>
      <c r="U128" s="81" t="s">
        <v>296</v>
      </c>
    </row>
    <row r="129" spans="1:19" s="81" customFormat="1" ht="18.75">
      <c r="A129" s="121" t="s">
        <v>266</v>
      </c>
      <c r="B129" s="428" t="s">
        <v>245</v>
      </c>
      <c r="C129" s="179"/>
      <c r="D129" s="63">
        <v>6</v>
      </c>
      <c r="E129" s="63"/>
      <c r="F129" s="91"/>
      <c r="G129" s="65">
        <v>3</v>
      </c>
      <c r="H129" s="92">
        <f t="shared" si="4"/>
        <v>90</v>
      </c>
      <c r="I129" s="93">
        <f t="shared" si="7"/>
        <v>30</v>
      </c>
      <c r="J129" s="62">
        <v>15</v>
      </c>
      <c r="K129" s="63"/>
      <c r="L129" s="63">
        <v>15</v>
      </c>
      <c r="M129" s="66">
        <f t="shared" si="8"/>
        <v>60</v>
      </c>
      <c r="N129" s="86"/>
      <c r="O129" s="84"/>
      <c r="P129" s="84"/>
      <c r="Q129" s="385"/>
      <c r="R129" s="84"/>
      <c r="S129" s="85">
        <v>2</v>
      </c>
    </row>
    <row r="130" spans="1:19" s="81" customFormat="1" ht="18.75">
      <c r="A130" s="121" t="s">
        <v>267</v>
      </c>
      <c r="B130" s="424" t="s">
        <v>246</v>
      </c>
      <c r="C130" s="179"/>
      <c r="D130" s="63">
        <v>6</v>
      </c>
      <c r="E130" s="63"/>
      <c r="F130" s="91"/>
      <c r="G130" s="65">
        <v>3</v>
      </c>
      <c r="H130" s="92">
        <f t="shared" si="4"/>
        <v>90</v>
      </c>
      <c r="I130" s="93">
        <f t="shared" si="7"/>
        <v>30</v>
      </c>
      <c r="J130" s="62">
        <v>15</v>
      </c>
      <c r="K130" s="63"/>
      <c r="L130" s="63">
        <v>15</v>
      </c>
      <c r="M130" s="66">
        <f t="shared" si="8"/>
        <v>60</v>
      </c>
      <c r="N130" s="86"/>
      <c r="O130" s="84"/>
      <c r="P130" s="84"/>
      <c r="Q130" s="385"/>
      <c r="R130" s="84"/>
      <c r="S130" s="85">
        <v>2</v>
      </c>
    </row>
    <row r="131" spans="1:19" s="166" customFormat="1" ht="20.25" thickBot="1">
      <c r="A131" s="746" t="s">
        <v>268</v>
      </c>
      <c r="B131" s="747" t="s">
        <v>241</v>
      </c>
      <c r="C131" s="748"/>
      <c r="D131" s="285">
        <v>6</v>
      </c>
      <c r="E131" s="285"/>
      <c r="F131" s="749"/>
      <c r="G131" s="750">
        <v>3</v>
      </c>
      <c r="H131" s="751">
        <f t="shared" si="4"/>
        <v>90</v>
      </c>
      <c r="I131" s="436">
        <f t="shared" si="7"/>
        <v>30</v>
      </c>
      <c r="J131" s="437">
        <v>15</v>
      </c>
      <c r="K131" s="285"/>
      <c r="L131" s="285">
        <v>15</v>
      </c>
      <c r="M131" s="689">
        <f t="shared" si="8"/>
        <v>60</v>
      </c>
      <c r="N131" s="123"/>
      <c r="O131" s="124"/>
      <c r="P131" s="124"/>
      <c r="Q131" s="752"/>
      <c r="R131" s="753"/>
      <c r="S131" s="354">
        <v>2</v>
      </c>
    </row>
    <row r="132" spans="1:19" s="81" customFormat="1" ht="19.5" thickBot="1">
      <c r="A132" s="1156" t="s">
        <v>111</v>
      </c>
      <c r="B132" s="1187"/>
      <c r="C132" s="1187"/>
      <c r="D132" s="1187"/>
      <c r="E132" s="1187"/>
      <c r="F132" s="1187"/>
      <c r="G132" s="1187"/>
      <c r="H132" s="1187"/>
      <c r="I132" s="1187"/>
      <c r="J132" s="1187"/>
      <c r="K132" s="1187"/>
      <c r="L132" s="1187"/>
      <c r="M132" s="1187"/>
      <c r="N132" s="1187"/>
      <c r="O132" s="1187"/>
      <c r="P132" s="1187"/>
      <c r="Q132" s="1187"/>
      <c r="R132" s="1187"/>
      <c r="S132" s="1188"/>
    </row>
    <row r="133" spans="1:19" s="81" customFormat="1" ht="18.75">
      <c r="A133" s="1131" t="s">
        <v>142</v>
      </c>
      <c r="B133" s="1132"/>
      <c r="C133" s="276"/>
      <c r="D133" s="277">
        <v>3</v>
      </c>
      <c r="E133" s="277"/>
      <c r="F133" s="744"/>
      <c r="G133" s="160">
        <v>7</v>
      </c>
      <c r="H133" s="745">
        <f aca="true" t="shared" si="9" ref="H133:H138">G133*30</f>
        <v>210</v>
      </c>
      <c r="I133" s="278">
        <f aca="true" t="shared" si="10" ref="I133:I138">J133+K133+L133</f>
        <v>60</v>
      </c>
      <c r="J133" s="279">
        <v>30</v>
      </c>
      <c r="K133" s="277">
        <v>30</v>
      </c>
      <c r="L133" s="277"/>
      <c r="M133" s="280">
        <f aca="true" t="shared" si="11" ref="M133:M138">H133-I133</f>
        <v>150</v>
      </c>
      <c r="N133" s="258"/>
      <c r="O133" s="259"/>
      <c r="P133" s="259">
        <v>4</v>
      </c>
      <c r="Q133" s="399"/>
      <c r="R133" s="259"/>
      <c r="S133" s="281"/>
    </row>
    <row r="134" spans="1:19" s="81" customFormat="1" ht="18.75">
      <c r="A134" s="1087" t="s">
        <v>143</v>
      </c>
      <c r="B134" s="1088"/>
      <c r="C134" s="270"/>
      <c r="D134" s="61">
        <v>4</v>
      </c>
      <c r="E134" s="61"/>
      <c r="F134" s="64"/>
      <c r="G134" s="65">
        <v>6</v>
      </c>
      <c r="H134" s="92">
        <f t="shared" si="9"/>
        <v>180</v>
      </c>
      <c r="I134" s="93">
        <f t="shared" si="10"/>
        <v>72</v>
      </c>
      <c r="J134" s="62">
        <v>36</v>
      </c>
      <c r="K134" s="63">
        <v>36</v>
      </c>
      <c r="L134" s="63"/>
      <c r="M134" s="66">
        <f t="shared" si="11"/>
        <v>108</v>
      </c>
      <c r="N134" s="26"/>
      <c r="O134" s="84"/>
      <c r="P134" s="271"/>
      <c r="Q134" s="398">
        <v>4</v>
      </c>
      <c r="R134" s="271"/>
      <c r="S134" s="272"/>
    </row>
    <row r="135" spans="1:19" s="81" customFormat="1" ht="18.75">
      <c r="A135" s="1087" t="s">
        <v>247</v>
      </c>
      <c r="B135" s="1088"/>
      <c r="C135" s="95"/>
      <c r="D135" s="63">
        <v>5</v>
      </c>
      <c r="E135" s="63"/>
      <c r="F135" s="91"/>
      <c r="G135" s="65">
        <v>5</v>
      </c>
      <c r="H135" s="92">
        <f t="shared" si="9"/>
        <v>150</v>
      </c>
      <c r="I135" s="93">
        <f t="shared" si="10"/>
        <v>45</v>
      </c>
      <c r="J135" s="62">
        <v>30</v>
      </c>
      <c r="K135" s="63">
        <v>15</v>
      </c>
      <c r="L135" s="63"/>
      <c r="M135" s="66">
        <f t="shared" si="11"/>
        <v>105</v>
      </c>
      <c r="N135" s="86"/>
      <c r="O135" s="84"/>
      <c r="P135" s="84"/>
      <c r="Q135" s="174"/>
      <c r="R135" s="84">
        <v>3</v>
      </c>
      <c r="S135" s="85"/>
    </row>
    <row r="136" spans="1:19" s="81" customFormat="1" ht="18.75">
      <c r="A136" s="1087" t="s">
        <v>248</v>
      </c>
      <c r="B136" s="1088"/>
      <c r="C136" s="95"/>
      <c r="D136" s="63">
        <v>5</v>
      </c>
      <c r="E136" s="63"/>
      <c r="F136" s="91"/>
      <c r="G136" s="65">
        <v>5</v>
      </c>
      <c r="H136" s="211">
        <f t="shared" si="9"/>
        <v>150</v>
      </c>
      <c r="I136" s="212">
        <f t="shared" si="10"/>
        <v>60</v>
      </c>
      <c r="J136" s="180">
        <v>45</v>
      </c>
      <c r="K136" s="181">
        <v>15</v>
      </c>
      <c r="L136" s="181"/>
      <c r="M136" s="87">
        <f t="shared" si="11"/>
        <v>90</v>
      </c>
      <c r="N136" s="88"/>
      <c r="O136" s="89"/>
      <c r="P136" s="89"/>
      <c r="Q136" s="385"/>
      <c r="R136" s="84">
        <v>4</v>
      </c>
      <c r="S136" s="85"/>
    </row>
    <row r="137" spans="1:19" s="81" customFormat="1" ht="18.75">
      <c r="A137" s="1189" t="s">
        <v>249</v>
      </c>
      <c r="B137" s="1090"/>
      <c r="C137" s="95"/>
      <c r="D137" s="63">
        <v>6</v>
      </c>
      <c r="E137" s="63"/>
      <c r="F137" s="91"/>
      <c r="G137" s="65">
        <v>4.5</v>
      </c>
      <c r="H137" s="211">
        <f t="shared" si="9"/>
        <v>135</v>
      </c>
      <c r="I137" s="212">
        <f t="shared" si="10"/>
        <v>62</v>
      </c>
      <c r="J137" s="180">
        <v>36</v>
      </c>
      <c r="K137" s="181">
        <v>26</v>
      </c>
      <c r="L137" s="181"/>
      <c r="M137" s="87">
        <f t="shared" si="11"/>
        <v>73</v>
      </c>
      <c r="N137" s="88"/>
      <c r="O137" s="89"/>
      <c r="P137" s="89"/>
      <c r="Q137" s="385"/>
      <c r="R137" s="84"/>
      <c r="S137" s="85">
        <v>5</v>
      </c>
    </row>
    <row r="138" spans="1:19" s="81" customFormat="1" ht="19.5" thickBot="1">
      <c r="A138" s="1089" t="s">
        <v>250</v>
      </c>
      <c r="B138" s="1090"/>
      <c r="C138" s="797"/>
      <c r="D138" s="116">
        <v>6</v>
      </c>
      <c r="E138" s="116"/>
      <c r="F138" s="387"/>
      <c r="G138" s="795">
        <v>4.5</v>
      </c>
      <c r="H138" s="211">
        <f t="shared" si="9"/>
        <v>135</v>
      </c>
      <c r="I138" s="212">
        <f t="shared" si="10"/>
        <v>98</v>
      </c>
      <c r="J138" s="180">
        <v>72</v>
      </c>
      <c r="K138" s="181">
        <v>26</v>
      </c>
      <c r="L138" s="181"/>
      <c r="M138" s="87">
        <f t="shared" si="11"/>
        <v>37</v>
      </c>
      <c r="N138" s="193"/>
      <c r="O138" s="89"/>
      <c r="P138" s="798"/>
      <c r="Q138" s="260"/>
      <c r="R138" s="117"/>
      <c r="S138" s="261">
        <v>6</v>
      </c>
    </row>
    <row r="139" spans="1:19" s="269" customFormat="1" ht="19.5" thickBot="1">
      <c r="A139" s="740"/>
      <c r="B139" s="741" t="s">
        <v>150</v>
      </c>
      <c r="C139" s="268"/>
      <c r="D139" s="264"/>
      <c r="E139" s="264"/>
      <c r="F139" s="265"/>
      <c r="G139" s="801">
        <f>SUM(G133:G138)</f>
        <v>32</v>
      </c>
      <c r="H139" s="801">
        <f>SUM(H133:H138)</f>
        <v>960</v>
      </c>
      <c r="I139" s="801">
        <f>SUM(I133:I138)</f>
        <v>397</v>
      </c>
      <c r="J139" s="801">
        <f>SUM(J133:J138)</f>
        <v>249</v>
      </c>
      <c r="K139" s="801">
        <f>SUM(K133:K138)</f>
        <v>148</v>
      </c>
      <c r="L139" s="801"/>
      <c r="M139" s="801">
        <f>SUM(M133:M138)</f>
        <v>563</v>
      </c>
      <c r="N139" s="268"/>
      <c r="O139" s="264"/>
      <c r="P139" s="264">
        <f>SUM(P133:P138)</f>
        <v>4</v>
      </c>
      <c r="Q139" s="264">
        <f>SUM(Q133:Q138)</f>
        <v>4</v>
      </c>
      <c r="R139" s="264">
        <f>SUM(R133:R138)</f>
        <v>7</v>
      </c>
      <c r="S139" s="267">
        <f>SUM(S133:S138)</f>
        <v>11</v>
      </c>
    </row>
    <row r="140" spans="1:21" s="81" customFormat="1" ht="18.75">
      <c r="A140" s="275" t="s">
        <v>151</v>
      </c>
      <c r="B140" s="799" t="s">
        <v>194</v>
      </c>
      <c r="C140" s="110"/>
      <c r="D140" s="78">
        <v>3</v>
      </c>
      <c r="E140" s="78"/>
      <c r="F140" s="223"/>
      <c r="G140" s="796">
        <v>7</v>
      </c>
      <c r="H140" s="284">
        <f aca="true" t="shared" si="12" ref="H140:H157">G140*30</f>
        <v>210</v>
      </c>
      <c r="I140" s="120">
        <f aca="true" t="shared" si="13" ref="I140:I157">J140+K140+L140</f>
        <v>60</v>
      </c>
      <c r="J140" s="77">
        <v>30</v>
      </c>
      <c r="K140" s="78">
        <v>30</v>
      </c>
      <c r="L140" s="78"/>
      <c r="M140" s="79">
        <f aca="true" t="shared" si="14" ref="M140:M157">H140-I140</f>
        <v>150</v>
      </c>
      <c r="N140" s="113"/>
      <c r="O140" s="96"/>
      <c r="P140" s="96">
        <v>4</v>
      </c>
      <c r="Q140" s="177"/>
      <c r="R140" s="96"/>
      <c r="S140" s="800"/>
      <c r="U140" s="81" t="s">
        <v>308</v>
      </c>
    </row>
    <row r="141" spans="1:19" s="244" customFormat="1" ht="18.75">
      <c r="A141" s="164" t="s">
        <v>152</v>
      </c>
      <c r="B141" s="122" t="s">
        <v>195</v>
      </c>
      <c r="C141" s="282"/>
      <c r="D141" s="283">
        <v>3</v>
      </c>
      <c r="E141" s="283"/>
      <c r="F141" s="373"/>
      <c r="G141" s="65">
        <v>7</v>
      </c>
      <c r="H141" s="282">
        <f t="shared" si="12"/>
        <v>210</v>
      </c>
      <c r="I141" s="93">
        <f t="shared" si="13"/>
        <v>60</v>
      </c>
      <c r="J141" s="62">
        <v>30</v>
      </c>
      <c r="K141" s="63">
        <v>30</v>
      </c>
      <c r="L141" s="63"/>
      <c r="M141" s="66">
        <f t="shared" si="14"/>
        <v>150</v>
      </c>
      <c r="N141" s="374"/>
      <c r="O141" s="375"/>
      <c r="P141" s="375">
        <v>4</v>
      </c>
      <c r="Q141" s="163"/>
      <c r="R141" s="375"/>
      <c r="S141" s="376"/>
    </row>
    <row r="142" spans="1:19" s="81" customFormat="1" ht="18.75">
      <c r="A142" s="164" t="s">
        <v>153</v>
      </c>
      <c r="B142" s="182" t="s">
        <v>196</v>
      </c>
      <c r="C142" s="95"/>
      <c r="D142" s="63">
        <v>3</v>
      </c>
      <c r="E142" s="63"/>
      <c r="F142" s="128"/>
      <c r="G142" s="65">
        <v>7</v>
      </c>
      <c r="H142" s="92">
        <f t="shared" si="12"/>
        <v>210</v>
      </c>
      <c r="I142" s="93">
        <f t="shared" si="13"/>
        <v>60</v>
      </c>
      <c r="J142" s="62">
        <v>30</v>
      </c>
      <c r="K142" s="63">
        <v>30</v>
      </c>
      <c r="L142" s="63"/>
      <c r="M142" s="66">
        <f t="shared" si="14"/>
        <v>150</v>
      </c>
      <c r="N142" s="86"/>
      <c r="O142" s="84"/>
      <c r="P142" s="84">
        <v>4</v>
      </c>
      <c r="Q142" s="174"/>
      <c r="R142" s="84"/>
      <c r="S142" s="85"/>
    </row>
    <row r="143" spans="1:21" s="81" customFormat="1" ht="18.75">
      <c r="A143" s="164" t="s">
        <v>154</v>
      </c>
      <c r="B143" s="178" t="s">
        <v>197</v>
      </c>
      <c r="C143" s="95"/>
      <c r="D143" s="63">
        <v>4</v>
      </c>
      <c r="E143" s="63"/>
      <c r="F143" s="128"/>
      <c r="G143" s="65">
        <v>6</v>
      </c>
      <c r="H143" s="92">
        <f t="shared" si="12"/>
        <v>180</v>
      </c>
      <c r="I143" s="93">
        <f t="shared" si="13"/>
        <v>72</v>
      </c>
      <c r="J143" s="62">
        <v>36</v>
      </c>
      <c r="K143" s="610">
        <v>36</v>
      </c>
      <c r="L143" s="610"/>
      <c r="M143" s="66">
        <f t="shared" si="14"/>
        <v>108</v>
      </c>
      <c r="N143" s="86"/>
      <c r="O143" s="84"/>
      <c r="P143" s="84"/>
      <c r="Q143" s="174">
        <v>4</v>
      </c>
      <c r="R143" s="84"/>
      <c r="S143" s="85"/>
      <c r="U143" s="81" t="s">
        <v>308</v>
      </c>
    </row>
    <row r="144" spans="1:19" s="81" customFormat="1" ht="18.75">
      <c r="A144" s="164" t="s">
        <v>102</v>
      </c>
      <c r="B144" s="122" t="s">
        <v>198</v>
      </c>
      <c r="C144" s="95"/>
      <c r="D144" s="63">
        <v>4</v>
      </c>
      <c r="E144" s="63"/>
      <c r="F144" s="128"/>
      <c r="G144" s="65">
        <v>6</v>
      </c>
      <c r="H144" s="92">
        <f t="shared" si="12"/>
        <v>180</v>
      </c>
      <c r="I144" s="93">
        <f t="shared" si="13"/>
        <v>72</v>
      </c>
      <c r="J144" s="62">
        <v>36</v>
      </c>
      <c r="K144" s="610">
        <v>36</v>
      </c>
      <c r="L144" s="610"/>
      <c r="M144" s="66">
        <f t="shared" si="14"/>
        <v>108</v>
      </c>
      <c r="N144" s="86"/>
      <c r="O144" s="84"/>
      <c r="P144" s="84"/>
      <c r="Q144" s="174">
        <v>4</v>
      </c>
      <c r="R144" s="84"/>
      <c r="S144" s="85"/>
    </row>
    <row r="145" spans="1:19" s="244" customFormat="1" ht="18.75">
      <c r="A145" s="164" t="s">
        <v>103</v>
      </c>
      <c r="B145" s="182" t="s">
        <v>199</v>
      </c>
      <c r="C145" s="282"/>
      <c r="D145" s="61">
        <v>4</v>
      </c>
      <c r="E145" s="61"/>
      <c r="F145" s="141"/>
      <c r="G145" s="65">
        <v>6</v>
      </c>
      <c r="H145" s="92">
        <f t="shared" si="12"/>
        <v>180</v>
      </c>
      <c r="I145" s="93">
        <f t="shared" si="13"/>
        <v>72</v>
      </c>
      <c r="J145" s="62">
        <v>36</v>
      </c>
      <c r="K145" s="610">
        <v>36</v>
      </c>
      <c r="L145" s="610"/>
      <c r="M145" s="66">
        <f t="shared" si="14"/>
        <v>108</v>
      </c>
      <c r="N145" s="26"/>
      <c r="O145" s="84"/>
      <c r="P145" s="375"/>
      <c r="Q145" s="163">
        <v>4</v>
      </c>
      <c r="R145" s="375"/>
      <c r="S145" s="376"/>
    </row>
    <row r="146" spans="1:21" s="81" customFormat="1" ht="18.75">
      <c r="A146" s="164" t="s">
        <v>155</v>
      </c>
      <c r="B146" s="178" t="s">
        <v>200</v>
      </c>
      <c r="C146" s="95"/>
      <c r="D146" s="61">
        <v>5</v>
      </c>
      <c r="E146" s="61"/>
      <c r="F146" s="141"/>
      <c r="G146" s="65">
        <v>5</v>
      </c>
      <c r="H146" s="92">
        <f t="shared" si="12"/>
        <v>150</v>
      </c>
      <c r="I146" s="93">
        <f t="shared" si="13"/>
        <v>45</v>
      </c>
      <c r="J146" s="62">
        <v>30</v>
      </c>
      <c r="K146" s="610">
        <v>15</v>
      </c>
      <c r="L146" s="610"/>
      <c r="M146" s="66">
        <f t="shared" si="14"/>
        <v>105</v>
      </c>
      <c r="N146" s="26"/>
      <c r="O146" s="84"/>
      <c r="P146" s="84"/>
      <c r="Q146" s="174"/>
      <c r="R146" s="84">
        <v>3</v>
      </c>
      <c r="S146" s="85"/>
      <c r="U146" s="81" t="s">
        <v>309</v>
      </c>
    </row>
    <row r="147" spans="1:19" s="81" customFormat="1" ht="18.75">
      <c r="A147" s="164" t="s">
        <v>131</v>
      </c>
      <c r="B147" s="178" t="s">
        <v>201</v>
      </c>
      <c r="C147" s="95"/>
      <c r="D147" s="63">
        <v>5</v>
      </c>
      <c r="E147" s="63"/>
      <c r="F147" s="128"/>
      <c r="G147" s="65">
        <v>5</v>
      </c>
      <c r="H147" s="92">
        <f t="shared" si="12"/>
        <v>150</v>
      </c>
      <c r="I147" s="93">
        <f t="shared" si="13"/>
        <v>45</v>
      </c>
      <c r="J147" s="62">
        <v>30</v>
      </c>
      <c r="K147" s="610">
        <v>15</v>
      </c>
      <c r="L147" s="610"/>
      <c r="M147" s="66">
        <f t="shared" si="14"/>
        <v>105</v>
      </c>
      <c r="N147" s="86"/>
      <c r="O147" s="84"/>
      <c r="P147" s="84"/>
      <c r="Q147" s="174"/>
      <c r="R147" s="84">
        <v>3</v>
      </c>
      <c r="S147" s="85"/>
    </row>
    <row r="148" spans="1:19" s="244" customFormat="1" ht="18.75">
      <c r="A148" s="164" t="s">
        <v>156</v>
      </c>
      <c r="B148" s="182" t="s">
        <v>202</v>
      </c>
      <c r="C148" s="282"/>
      <c r="D148" s="283">
        <v>5</v>
      </c>
      <c r="E148" s="283"/>
      <c r="F148" s="373"/>
      <c r="G148" s="65">
        <v>5</v>
      </c>
      <c r="H148" s="282">
        <f t="shared" si="12"/>
        <v>150</v>
      </c>
      <c r="I148" s="93">
        <f t="shared" si="13"/>
        <v>45</v>
      </c>
      <c r="J148" s="62">
        <v>30</v>
      </c>
      <c r="K148" s="610">
        <v>15</v>
      </c>
      <c r="L148" s="610"/>
      <c r="M148" s="66">
        <f t="shared" si="14"/>
        <v>105</v>
      </c>
      <c r="N148" s="374"/>
      <c r="O148" s="375"/>
      <c r="P148" s="375"/>
      <c r="Q148" s="163"/>
      <c r="R148" s="375">
        <v>3</v>
      </c>
      <c r="S148" s="376"/>
    </row>
    <row r="149" spans="1:21" s="244" customFormat="1" ht="18.75">
      <c r="A149" s="164" t="s">
        <v>157</v>
      </c>
      <c r="B149" s="455" t="s">
        <v>251</v>
      </c>
      <c r="C149" s="284"/>
      <c r="D149" s="440">
        <v>5</v>
      </c>
      <c r="E149" s="440"/>
      <c r="F149" s="441"/>
      <c r="G149" s="65">
        <v>5</v>
      </c>
      <c r="H149" s="284">
        <f t="shared" si="12"/>
        <v>150</v>
      </c>
      <c r="I149" s="93">
        <f t="shared" si="13"/>
        <v>60</v>
      </c>
      <c r="J149" s="77">
        <v>45</v>
      </c>
      <c r="K149" s="1198">
        <v>15</v>
      </c>
      <c r="L149" s="1198"/>
      <c r="M149" s="66">
        <f t="shared" si="14"/>
        <v>90</v>
      </c>
      <c r="N149" s="114"/>
      <c r="O149" s="112"/>
      <c r="P149" s="112"/>
      <c r="Q149" s="162"/>
      <c r="R149" s="375">
        <v>4</v>
      </c>
      <c r="S149" s="376"/>
      <c r="U149" s="244" t="s">
        <v>310</v>
      </c>
    </row>
    <row r="150" spans="1:19" s="244" customFormat="1" ht="18.75">
      <c r="A150" s="164" t="s">
        <v>158</v>
      </c>
      <c r="B150" s="455" t="s">
        <v>252</v>
      </c>
      <c r="C150" s="284"/>
      <c r="D150" s="440">
        <v>5</v>
      </c>
      <c r="E150" s="440"/>
      <c r="F150" s="441"/>
      <c r="G150" s="65">
        <v>5</v>
      </c>
      <c r="H150" s="284">
        <f t="shared" si="12"/>
        <v>150</v>
      </c>
      <c r="I150" s="93">
        <f t="shared" si="13"/>
        <v>60</v>
      </c>
      <c r="J150" s="77">
        <v>45</v>
      </c>
      <c r="K150" s="1198">
        <v>15</v>
      </c>
      <c r="L150" s="1198"/>
      <c r="M150" s="66">
        <f t="shared" si="14"/>
        <v>90</v>
      </c>
      <c r="N150" s="114"/>
      <c r="O150" s="112"/>
      <c r="P150" s="112"/>
      <c r="Q150" s="162"/>
      <c r="R150" s="375">
        <v>4</v>
      </c>
      <c r="S150" s="376"/>
    </row>
    <row r="151" spans="1:19" s="244" customFormat="1" ht="18.75">
      <c r="A151" s="164" t="s">
        <v>132</v>
      </c>
      <c r="B151" s="456" t="s">
        <v>253</v>
      </c>
      <c r="C151" s="284"/>
      <c r="D151" s="440">
        <v>5</v>
      </c>
      <c r="E151" s="440"/>
      <c r="F151" s="441"/>
      <c r="G151" s="65">
        <v>5</v>
      </c>
      <c r="H151" s="284">
        <f t="shared" si="12"/>
        <v>150</v>
      </c>
      <c r="I151" s="93">
        <f t="shared" si="13"/>
        <v>60</v>
      </c>
      <c r="J151" s="77">
        <v>45</v>
      </c>
      <c r="K151" s="1198">
        <v>15</v>
      </c>
      <c r="L151" s="1198"/>
      <c r="M151" s="66">
        <f t="shared" si="14"/>
        <v>90</v>
      </c>
      <c r="N151" s="114"/>
      <c r="O151" s="112"/>
      <c r="P151" s="112"/>
      <c r="Q151" s="162"/>
      <c r="R151" s="375">
        <v>4</v>
      </c>
      <c r="S151" s="376"/>
    </row>
    <row r="152" spans="1:21" s="244" customFormat="1" ht="18.75">
      <c r="A152" s="164" t="s">
        <v>257</v>
      </c>
      <c r="B152" s="457" t="s">
        <v>254</v>
      </c>
      <c r="C152" s="284"/>
      <c r="D152" s="440">
        <v>6</v>
      </c>
      <c r="E152" s="440"/>
      <c r="F152" s="441"/>
      <c r="G152" s="65">
        <v>4.5</v>
      </c>
      <c r="H152" s="284">
        <f t="shared" si="12"/>
        <v>135</v>
      </c>
      <c r="I152" s="93">
        <f t="shared" si="13"/>
        <v>62</v>
      </c>
      <c r="J152" s="77">
        <v>36</v>
      </c>
      <c r="K152" s="78">
        <v>26</v>
      </c>
      <c r="L152" s="78"/>
      <c r="M152" s="66">
        <f t="shared" si="14"/>
        <v>73</v>
      </c>
      <c r="N152" s="114"/>
      <c r="O152" s="112"/>
      <c r="P152" s="112"/>
      <c r="Q152" s="162"/>
      <c r="R152" s="375"/>
      <c r="S152" s="376">
        <v>5</v>
      </c>
      <c r="U152" s="244" t="s">
        <v>304</v>
      </c>
    </row>
    <row r="153" spans="1:19" s="244" customFormat="1" ht="18.75">
      <c r="A153" s="164" t="s">
        <v>258</v>
      </c>
      <c r="B153" s="455" t="s">
        <v>255</v>
      </c>
      <c r="C153" s="284"/>
      <c r="D153" s="440">
        <v>6</v>
      </c>
      <c r="E153" s="440"/>
      <c r="F153" s="441"/>
      <c r="G153" s="65">
        <v>4.5</v>
      </c>
      <c r="H153" s="284">
        <f t="shared" si="12"/>
        <v>135</v>
      </c>
      <c r="I153" s="93">
        <f t="shared" si="13"/>
        <v>62</v>
      </c>
      <c r="J153" s="77">
        <v>36</v>
      </c>
      <c r="K153" s="78">
        <v>26</v>
      </c>
      <c r="L153" s="78"/>
      <c r="M153" s="66">
        <f t="shared" si="14"/>
        <v>73</v>
      </c>
      <c r="N153" s="114"/>
      <c r="O153" s="112"/>
      <c r="P153" s="112"/>
      <c r="Q153" s="162"/>
      <c r="R153" s="375"/>
      <c r="S153" s="376">
        <v>5</v>
      </c>
    </row>
    <row r="154" spans="1:19" s="244" customFormat="1" ht="18.75">
      <c r="A154" s="164" t="s">
        <v>259</v>
      </c>
      <c r="B154" s="442" t="s">
        <v>256</v>
      </c>
      <c r="C154" s="284"/>
      <c r="D154" s="440">
        <v>6</v>
      </c>
      <c r="E154" s="440"/>
      <c r="F154" s="441"/>
      <c r="G154" s="65">
        <v>4.5</v>
      </c>
      <c r="H154" s="284">
        <f t="shared" si="12"/>
        <v>135</v>
      </c>
      <c r="I154" s="93">
        <f t="shared" si="13"/>
        <v>62</v>
      </c>
      <c r="J154" s="77">
        <v>36</v>
      </c>
      <c r="K154" s="78">
        <v>26</v>
      </c>
      <c r="L154" s="78"/>
      <c r="M154" s="66">
        <f t="shared" si="14"/>
        <v>73</v>
      </c>
      <c r="N154" s="114"/>
      <c r="O154" s="112"/>
      <c r="P154" s="112"/>
      <c r="Q154" s="162"/>
      <c r="R154" s="375"/>
      <c r="S154" s="376">
        <v>5</v>
      </c>
    </row>
    <row r="155" spans="1:21" s="81" customFormat="1" ht="18.75">
      <c r="A155" s="164" t="s">
        <v>260</v>
      </c>
      <c r="B155" s="178" t="s">
        <v>203</v>
      </c>
      <c r="C155" s="110"/>
      <c r="D155" s="78">
        <v>6</v>
      </c>
      <c r="E155" s="78"/>
      <c r="F155" s="223"/>
      <c r="G155" s="65">
        <v>4.5</v>
      </c>
      <c r="H155" s="119">
        <f t="shared" si="12"/>
        <v>135</v>
      </c>
      <c r="I155" s="93">
        <f t="shared" si="13"/>
        <v>98</v>
      </c>
      <c r="J155" s="77">
        <v>72</v>
      </c>
      <c r="K155" s="78">
        <v>26</v>
      </c>
      <c r="L155" s="78"/>
      <c r="M155" s="66">
        <f t="shared" si="14"/>
        <v>37</v>
      </c>
      <c r="N155" s="113"/>
      <c r="O155" s="96"/>
      <c r="P155" s="96"/>
      <c r="Q155" s="177"/>
      <c r="R155" s="84"/>
      <c r="S155" s="85">
        <v>6</v>
      </c>
      <c r="U155" s="81" t="s">
        <v>311</v>
      </c>
    </row>
    <row r="156" spans="1:19" s="244" customFormat="1" ht="18.75">
      <c r="A156" s="164" t="s">
        <v>261</v>
      </c>
      <c r="B156" s="178" t="s">
        <v>204</v>
      </c>
      <c r="C156" s="284"/>
      <c r="D156" s="75">
        <v>6</v>
      </c>
      <c r="E156" s="75"/>
      <c r="F156" s="134"/>
      <c r="G156" s="65">
        <v>4.5</v>
      </c>
      <c r="H156" s="119">
        <f t="shared" si="12"/>
        <v>135</v>
      </c>
      <c r="I156" s="93">
        <f t="shared" si="13"/>
        <v>98</v>
      </c>
      <c r="J156" s="77">
        <v>72</v>
      </c>
      <c r="K156" s="78">
        <v>26</v>
      </c>
      <c r="L156" s="78"/>
      <c r="M156" s="66">
        <f t="shared" si="14"/>
        <v>37</v>
      </c>
      <c r="N156" s="168"/>
      <c r="O156" s="96"/>
      <c r="P156" s="112"/>
      <c r="Q156" s="162"/>
      <c r="R156" s="375"/>
      <c r="S156" s="376">
        <v>6</v>
      </c>
    </row>
    <row r="157" spans="1:19" s="81" customFormat="1" ht="19.5" thickBot="1">
      <c r="A157" s="458" t="s">
        <v>262</v>
      </c>
      <c r="B157" s="459" t="s">
        <v>205</v>
      </c>
      <c r="C157" s="179"/>
      <c r="D157" s="181">
        <v>6</v>
      </c>
      <c r="E157" s="181"/>
      <c r="F157" s="210"/>
      <c r="G157" s="65">
        <v>4.5</v>
      </c>
      <c r="H157" s="211">
        <f t="shared" si="12"/>
        <v>135</v>
      </c>
      <c r="I157" s="93">
        <f t="shared" si="13"/>
        <v>98</v>
      </c>
      <c r="J157" s="180">
        <v>72</v>
      </c>
      <c r="K157" s="181">
        <v>26</v>
      </c>
      <c r="L157" s="181"/>
      <c r="M157" s="66">
        <f t="shared" si="14"/>
        <v>37</v>
      </c>
      <c r="N157" s="88"/>
      <c r="O157" s="89"/>
      <c r="P157" s="89"/>
      <c r="Q157" s="385"/>
      <c r="R157" s="89"/>
      <c r="S157" s="107">
        <v>6</v>
      </c>
    </row>
    <row r="158" spans="1:19" s="81" customFormat="1" ht="19.5" thickBot="1">
      <c r="A158" s="1072" t="s">
        <v>177</v>
      </c>
      <c r="B158" s="1073"/>
      <c r="C158" s="443"/>
      <c r="D158" s="444"/>
      <c r="E158" s="444"/>
      <c r="F158" s="185"/>
      <c r="G158" s="226"/>
      <c r="H158" s="286"/>
      <c r="I158" s="287"/>
      <c r="J158" s="288"/>
      <c r="K158" s="289"/>
      <c r="L158" s="289"/>
      <c r="M158" s="290"/>
      <c r="N158" s="291"/>
      <c r="O158" s="292"/>
      <c r="P158" s="293"/>
      <c r="Q158" s="292"/>
      <c r="R158" s="445"/>
      <c r="S158" s="446"/>
    </row>
    <row r="159" spans="1:19" s="81" customFormat="1" ht="19.5" thickBot="1">
      <c r="A159" s="1072" t="s">
        <v>101</v>
      </c>
      <c r="B159" s="1073"/>
      <c r="C159" s="183"/>
      <c r="D159" s="184"/>
      <c r="E159" s="184"/>
      <c r="F159" s="185"/>
      <c r="G159" s="294">
        <f aca="true" t="shared" si="15" ref="G159:S159">G115+G139</f>
        <v>45</v>
      </c>
      <c r="H159" s="294">
        <f t="shared" si="15"/>
        <v>1350</v>
      </c>
      <c r="I159" s="294">
        <f t="shared" si="15"/>
        <v>577</v>
      </c>
      <c r="J159" s="294">
        <f t="shared" si="15"/>
        <v>369</v>
      </c>
      <c r="K159" s="294">
        <f t="shared" si="15"/>
        <v>148</v>
      </c>
      <c r="L159" s="294">
        <f t="shared" si="15"/>
        <v>60</v>
      </c>
      <c r="M159" s="294">
        <f t="shared" si="15"/>
        <v>773</v>
      </c>
      <c r="N159" s="295">
        <f t="shared" si="15"/>
        <v>0</v>
      </c>
      <c r="O159" s="295">
        <f t="shared" si="15"/>
        <v>0</v>
      </c>
      <c r="P159" s="295">
        <f t="shared" si="15"/>
        <v>7</v>
      </c>
      <c r="Q159" s="295">
        <f t="shared" si="15"/>
        <v>6</v>
      </c>
      <c r="R159" s="295">
        <f t="shared" si="15"/>
        <v>9</v>
      </c>
      <c r="S159" s="755">
        <f t="shared" si="15"/>
        <v>13</v>
      </c>
    </row>
    <row r="160" spans="1:19" s="244" customFormat="1" ht="19.5" thickBot="1">
      <c r="A160" s="1076" t="s">
        <v>37</v>
      </c>
      <c r="B160" s="1077"/>
      <c r="C160" s="1077"/>
      <c r="D160" s="1077"/>
      <c r="E160" s="1077"/>
      <c r="F160" s="1077"/>
      <c r="G160" s="1077"/>
      <c r="H160" s="1077"/>
      <c r="I160" s="1077"/>
      <c r="J160" s="1077"/>
      <c r="K160" s="1077"/>
      <c r="L160" s="1077"/>
      <c r="M160" s="1077"/>
      <c r="N160" s="1077"/>
      <c r="O160" s="1077"/>
      <c r="P160" s="1077"/>
      <c r="Q160" s="1077"/>
      <c r="R160" s="453"/>
      <c r="S160" s="454"/>
    </row>
    <row r="161" spans="1:19" s="244" customFormat="1" ht="19.5" thickBot="1">
      <c r="A161" s="1074" t="s">
        <v>125</v>
      </c>
      <c r="B161" s="1075"/>
      <c r="C161" s="447"/>
      <c r="D161" s="448"/>
      <c r="E161" s="448"/>
      <c r="F161" s="449"/>
      <c r="G161" s="450">
        <f aca="true" t="shared" si="16" ref="G161:M161">G107+G159</f>
        <v>180</v>
      </c>
      <c r="H161" s="450">
        <f t="shared" si="16"/>
        <v>5400</v>
      </c>
      <c r="I161" s="450">
        <f t="shared" si="16"/>
        <v>2238</v>
      </c>
      <c r="J161" s="450">
        <f t="shared" si="16"/>
        <v>1262</v>
      </c>
      <c r="K161" s="450">
        <f t="shared" si="16"/>
        <v>716</v>
      </c>
      <c r="L161" s="450">
        <f t="shared" si="16"/>
        <v>260</v>
      </c>
      <c r="M161" s="450">
        <f t="shared" si="16"/>
        <v>2532</v>
      </c>
      <c r="N161" s="450"/>
      <c r="O161" s="450"/>
      <c r="P161" s="450"/>
      <c r="Q161" s="451"/>
      <c r="R161" s="452"/>
      <c r="S161" s="756"/>
    </row>
    <row r="162" spans="1:21" s="109" customFormat="1" ht="19.5" thickBot="1">
      <c r="A162" s="1133" t="s">
        <v>32</v>
      </c>
      <c r="B162" s="1134"/>
      <c r="C162" s="297"/>
      <c r="D162" s="298"/>
      <c r="E162" s="298"/>
      <c r="F162" s="299"/>
      <c r="G162" s="296">
        <f>G161+G158+G108</f>
        <v>240</v>
      </c>
      <c r="H162" s="296"/>
      <c r="I162" s="296"/>
      <c r="J162" s="296"/>
      <c r="K162" s="296"/>
      <c r="L162" s="296"/>
      <c r="M162" s="296"/>
      <c r="N162" s="296">
        <f aca="true" t="shared" si="17" ref="N162:S162">N159+N107</f>
        <v>22</v>
      </c>
      <c r="O162" s="296">
        <f t="shared" si="17"/>
        <v>22.5</v>
      </c>
      <c r="P162" s="296">
        <f t="shared" si="17"/>
        <v>26</v>
      </c>
      <c r="Q162" s="400">
        <f t="shared" si="17"/>
        <v>22</v>
      </c>
      <c r="R162" s="400">
        <f t="shared" si="17"/>
        <v>23</v>
      </c>
      <c r="S162" s="296">
        <f t="shared" si="17"/>
        <v>23</v>
      </c>
      <c r="U162" s="916"/>
    </row>
    <row r="163" spans="1:19" s="244" customFormat="1" ht="19.5" thickBot="1">
      <c r="A163" s="1095" t="s">
        <v>113</v>
      </c>
      <c r="B163" s="1096"/>
      <c r="C163" s="1096"/>
      <c r="D163" s="1096"/>
      <c r="E163" s="1096"/>
      <c r="F163" s="1096"/>
      <c r="G163" s="1096"/>
      <c r="H163" s="1096"/>
      <c r="I163" s="1096"/>
      <c r="J163" s="1096"/>
      <c r="K163" s="1096"/>
      <c r="L163" s="1096"/>
      <c r="M163" s="1097"/>
      <c r="N163" s="300">
        <v>1</v>
      </c>
      <c r="O163" s="301">
        <v>2</v>
      </c>
      <c r="P163" s="301">
        <v>3</v>
      </c>
      <c r="Q163" s="401">
        <v>4</v>
      </c>
      <c r="R163" s="301">
        <v>5</v>
      </c>
      <c r="S163" s="401">
        <v>6</v>
      </c>
    </row>
    <row r="164" spans="1:19" s="244" customFormat="1" ht="19.5" thickBot="1">
      <c r="A164" s="1174" t="s">
        <v>33</v>
      </c>
      <c r="B164" s="1175"/>
      <c r="C164" s="1175"/>
      <c r="D164" s="1175"/>
      <c r="E164" s="1175"/>
      <c r="F164" s="1175"/>
      <c r="G164" s="1175"/>
      <c r="H164" s="1175"/>
      <c r="I164" s="1175"/>
      <c r="J164" s="1175"/>
      <c r="K164" s="1175"/>
      <c r="L164" s="1175"/>
      <c r="M164" s="1176"/>
      <c r="N164" s="302">
        <f aca="true" t="shared" si="18" ref="N164:S164">N162</f>
        <v>22</v>
      </c>
      <c r="O164" s="302">
        <f t="shared" si="18"/>
        <v>22.5</v>
      </c>
      <c r="P164" s="302">
        <f t="shared" si="18"/>
        <v>26</v>
      </c>
      <c r="Q164" s="402">
        <f t="shared" si="18"/>
        <v>22</v>
      </c>
      <c r="R164" s="302">
        <f t="shared" si="18"/>
        <v>23</v>
      </c>
      <c r="S164" s="402">
        <f t="shared" si="18"/>
        <v>23</v>
      </c>
    </row>
    <row r="165" spans="1:19" s="244" customFormat="1" ht="18.75">
      <c r="A165" s="1099" t="s">
        <v>34</v>
      </c>
      <c r="B165" s="1100"/>
      <c r="C165" s="1100"/>
      <c r="D165" s="1100"/>
      <c r="E165" s="1100"/>
      <c r="F165" s="1100"/>
      <c r="G165" s="1100"/>
      <c r="H165" s="1100"/>
      <c r="I165" s="1100"/>
      <c r="J165" s="1100"/>
      <c r="K165" s="1100"/>
      <c r="L165" s="1100"/>
      <c r="M165" s="1100"/>
      <c r="N165" s="303">
        <v>4</v>
      </c>
      <c r="O165" s="304">
        <v>4</v>
      </c>
      <c r="P165" s="304">
        <v>3</v>
      </c>
      <c r="Q165" s="403">
        <v>3</v>
      </c>
      <c r="R165" s="153">
        <v>3</v>
      </c>
      <c r="S165" s="154">
        <v>3</v>
      </c>
    </row>
    <row r="166" spans="1:19" s="244" customFormat="1" ht="18.75">
      <c r="A166" s="1177" t="s">
        <v>35</v>
      </c>
      <c r="B166" s="1178"/>
      <c r="C166" s="1178"/>
      <c r="D166" s="1178"/>
      <c r="E166" s="1178"/>
      <c r="F166" s="1178"/>
      <c r="G166" s="1178"/>
      <c r="H166" s="1178"/>
      <c r="I166" s="1178"/>
      <c r="J166" s="1178"/>
      <c r="K166" s="1178"/>
      <c r="L166" s="1178"/>
      <c r="M166" s="1178"/>
      <c r="N166" s="305">
        <v>3</v>
      </c>
      <c r="O166" s="100">
        <v>4</v>
      </c>
      <c r="P166" s="100">
        <v>4</v>
      </c>
      <c r="Q166" s="404">
        <v>5</v>
      </c>
      <c r="R166" s="61">
        <v>4</v>
      </c>
      <c r="S166" s="141">
        <v>4</v>
      </c>
    </row>
    <row r="167" spans="1:19" s="244" customFormat="1" ht="19.5" thickBot="1">
      <c r="A167" s="1179" t="s">
        <v>36</v>
      </c>
      <c r="B167" s="1180"/>
      <c r="C167" s="1180"/>
      <c r="D167" s="1180"/>
      <c r="E167" s="1180"/>
      <c r="F167" s="1180"/>
      <c r="G167" s="1180"/>
      <c r="H167" s="1180"/>
      <c r="I167" s="1180"/>
      <c r="J167" s="1180"/>
      <c r="K167" s="1180"/>
      <c r="L167" s="1180"/>
      <c r="M167" s="1181"/>
      <c r="N167" s="306"/>
      <c r="O167" s="117"/>
      <c r="P167" s="117">
        <v>1</v>
      </c>
      <c r="Q167" s="260">
        <v>1</v>
      </c>
      <c r="R167" s="117">
        <v>1</v>
      </c>
      <c r="S167" s="261">
        <v>1</v>
      </c>
    </row>
    <row r="168" spans="1:19" s="244" customFormat="1" ht="19.5" thickBot="1">
      <c r="A168" s="307"/>
      <c r="B168" s="308"/>
      <c r="C168" s="309"/>
      <c r="D168" s="310"/>
      <c r="E168" s="310"/>
      <c r="F168" s="309"/>
      <c r="G168" s="311"/>
      <c r="H168" s="309"/>
      <c r="I168" s="308"/>
      <c r="J168" s="308"/>
      <c r="K168" s="308"/>
      <c r="L168" s="308"/>
      <c r="M168" s="308"/>
      <c r="N168" s="1102">
        <f>G13+G16+G21+G24+G27+G30+G33+G36+G42+G44+G55+G60+G73+G78+G99</f>
        <v>60</v>
      </c>
      <c r="O168" s="1103"/>
      <c r="P168" s="1172">
        <f>G39+G47+G58+G63+G64+G66+G69+G74+G76+G80+G82+G100+G111+G112+G133+G134</f>
        <v>60</v>
      </c>
      <c r="Q168" s="1173"/>
      <c r="R168" s="1070">
        <f>G50+G70+G84+G86+G88+G89+G91+G93+G95+G101+G104+G113+G114+G135+G136+G137+G138</f>
        <v>60</v>
      </c>
      <c r="S168" s="1071"/>
    </row>
    <row r="169" spans="1:19" s="244" customFormat="1" ht="19.5" thickBot="1">
      <c r="A169" s="1098" t="s">
        <v>130</v>
      </c>
      <c r="B169" s="1098"/>
      <c r="C169" s="1098"/>
      <c r="D169" s="1098"/>
      <c r="E169" s="1098"/>
      <c r="F169" s="1098"/>
      <c r="G169" s="1098"/>
      <c r="H169" s="1098"/>
      <c r="I169" s="1098"/>
      <c r="J169" s="1098"/>
      <c r="K169" s="1098"/>
      <c r="L169" s="1098"/>
      <c r="M169" s="1098"/>
      <c r="N169" s="1104">
        <f>N168+P168+R168</f>
        <v>180</v>
      </c>
      <c r="O169" s="1105"/>
      <c r="P169" s="1105"/>
      <c r="Q169" s="1105"/>
      <c r="R169" s="1105"/>
      <c r="S169" s="1106"/>
    </row>
    <row r="170" spans="1:19" s="244" customFormat="1" ht="19.5" thickBot="1">
      <c r="A170" s="312"/>
      <c r="B170" s="312"/>
      <c r="C170" s="312"/>
      <c r="D170" s="312"/>
      <c r="E170" s="312"/>
      <c r="F170" s="312"/>
      <c r="G170" s="312"/>
      <c r="H170" s="312"/>
      <c r="I170" s="312"/>
      <c r="J170" s="312"/>
      <c r="K170" s="312"/>
      <c r="L170" s="312"/>
      <c r="M170" s="312"/>
      <c r="N170" s="757"/>
      <c r="O170" s="313"/>
      <c r="P170" s="313"/>
      <c r="Q170" s="313"/>
      <c r="R170" s="758"/>
      <c r="S170" s="758"/>
    </row>
    <row r="171" spans="1:19" s="244" customFormat="1" ht="19.5" thickBot="1">
      <c r="A171" s="1076"/>
      <c r="B171" s="1077"/>
      <c r="C171" s="1077"/>
      <c r="D171" s="1077"/>
      <c r="E171" s="1077"/>
      <c r="F171" s="1077"/>
      <c r="G171" s="1077"/>
      <c r="H171" s="1077"/>
      <c r="I171" s="1077"/>
      <c r="J171" s="1077"/>
      <c r="K171" s="1077"/>
      <c r="L171" s="1077"/>
      <c r="M171" s="1077"/>
      <c r="N171" s="1077"/>
      <c r="O171" s="1077"/>
      <c r="P171" s="1077"/>
      <c r="Q171" s="1077"/>
      <c r="R171" s="453"/>
      <c r="S171" s="454"/>
    </row>
    <row r="172" spans="1:19" s="169" customFormat="1" ht="18.75">
      <c r="A172" s="323" t="s">
        <v>31</v>
      </c>
      <c r="B172" s="759" t="s">
        <v>39</v>
      </c>
      <c r="C172" s="340"/>
      <c r="D172" s="341"/>
      <c r="E172" s="341"/>
      <c r="F172" s="344"/>
      <c r="G172" s="350">
        <f>G173+G174</f>
        <v>13.5</v>
      </c>
      <c r="H172" s="351">
        <f aca="true" t="shared" si="19" ref="H172:M172">H173+H174</f>
        <v>405</v>
      </c>
      <c r="I172" s="351">
        <f t="shared" si="19"/>
        <v>264</v>
      </c>
      <c r="J172" s="352">
        <f t="shared" si="19"/>
        <v>4</v>
      </c>
      <c r="K172" s="760"/>
      <c r="L172" s="351">
        <f t="shared" si="19"/>
        <v>260</v>
      </c>
      <c r="M172" s="761">
        <f t="shared" si="19"/>
        <v>141</v>
      </c>
      <c r="N172" s="151"/>
      <c r="O172" s="152"/>
      <c r="P172" s="153"/>
      <c r="Q172" s="388"/>
      <c r="R172" s="153"/>
      <c r="S172" s="154"/>
    </row>
    <row r="173" spans="1:19" s="169" customFormat="1" ht="28.5">
      <c r="A173" s="233" t="s">
        <v>211</v>
      </c>
      <c r="B173" s="335" t="s">
        <v>39</v>
      </c>
      <c r="C173" s="139"/>
      <c r="D173" s="146" t="s">
        <v>212</v>
      </c>
      <c r="E173" s="147"/>
      <c r="F173" s="345"/>
      <c r="G173" s="353">
        <v>6.5</v>
      </c>
      <c r="H173" s="61">
        <f>G173*30</f>
        <v>195</v>
      </c>
      <c r="I173" s="148">
        <f>J173+K173+L173</f>
        <v>132</v>
      </c>
      <c r="J173" s="141">
        <v>4</v>
      </c>
      <c r="K173" s="74"/>
      <c r="L173" s="75">
        <v>128</v>
      </c>
      <c r="M173" s="149">
        <f>H173-I173</f>
        <v>63</v>
      </c>
      <c r="N173" s="145">
        <v>4</v>
      </c>
      <c r="O173" s="143">
        <v>4</v>
      </c>
      <c r="P173" s="148"/>
      <c r="Q173" s="405"/>
      <c r="R173" s="148"/>
      <c r="S173" s="144"/>
    </row>
    <row r="174" spans="1:19" s="169" customFormat="1" ht="29.25" thickBot="1">
      <c r="A174" s="329" t="s">
        <v>213</v>
      </c>
      <c r="B174" s="762" t="s">
        <v>39</v>
      </c>
      <c r="C174" s="763"/>
      <c r="D174" s="764" t="s">
        <v>214</v>
      </c>
      <c r="E174" s="765"/>
      <c r="F174" s="766"/>
      <c r="G174" s="241">
        <v>7</v>
      </c>
      <c r="H174" s="332">
        <f>G174*30</f>
        <v>210</v>
      </c>
      <c r="I174" s="316">
        <f>J174+K174+L174</f>
        <v>132</v>
      </c>
      <c r="J174" s="354"/>
      <c r="K174" s="349"/>
      <c r="L174" s="332">
        <v>132</v>
      </c>
      <c r="M174" s="334">
        <f>H174-I174</f>
        <v>78</v>
      </c>
      <c r="N174" s="315"/>
      <c r="O174" s="767"/>
      <c r="P174" s="316">
        <v>4</v>
      </c>
      <c r="Q174" s="407">
        <v>4</v>
      </c>
      <c r="R174" s="316"/>
      <c r="S174" s="317"/>
    </row>
    <row r="175" spans="1:19" s="169" customFormat="1" ht="37.5">
      <c r="A175" s="323" t="s">
        <v>215</v>
      </c>
      <c r="B175" s="336" t="s">
        <v>216</v>
      </c>
      <c r="C175" s="340"/>
      <c r="D175" s="231"/>
      <c r="E175" s="231"/>
      <c r="F175" s="346"/>
      <c r="G175" s="355">
        <f>SUM(G176:G179)</f>
        <v>18</v>
      </c>
      <c r="H175" s="324">
        <f aca="true" t="shared" si="20" ref="H175:M175">SUM(H176:H179)</f>
        <v>540</v>
      </c>
      <c r="I175" s="324">
        <f t="shared" si="20"/>
        <v>198</v>
      </c>
      <c r="J175" s="356"/>
      <c r="K175" s="339"/>
      <c r="L175" s="324">
        <f t="shared" si="20"/>
        <v>198</v>
      </c>
      <c r="M175" s="325">
        <f t="shared" si="20"/>
        <v>342</v>
      </c>
      <c r="N175" s="326"/>
      <c r="O175" s="327"/>
      <c r="P175" s="327"/>
      <c r="Q175" s="406"/>
      <c r="R175" s="327"/>
      <c r="S175" s="328"/>
    </row>
    <row r="176" spans="1:19" s="169" customFormat="1" ht="18.75">
      <c r="A176" s="233" t="s">
        <v>220</v>
      </c>
      <c r="B176" s="337" t="s">
        <v>217</v>
      </c>
      <c r="C176" s="342">
        <v>2</v>
      </c>
      <c r="D176" s="314" t="s">
        <v>31</v>
      </c>
      <c r="E176" s="140"/>
      <c r="F176" s="347"/>
      <c r="G176" s="353">
        <v>9</v>
      </c>
      <c r="H176" s="61">
        <f>G176*30</f>
        <v>270</v>
      </c>
      <c r="I176" s="142">
        <f>J176+K176+L176</f>
        <v>99</v>
      </c>
      <c r="J176" s="141"/>
      <c r="K176" s="67"/>
      <c r="L176" s="61">
        <v>99</v>
      </c>
      <c r="M176" s="150">
        <f>H176-I176</f>
        <v>171</v>
      </c>
      <c r="N176" s="145">
        <v>3</v>
      </c>
      <c r="O176" s="148">
        <v>3</v>
      </c>
      <c r="P176" s="148"/>
      <c r="Q176" s="405"/>
      <c r="R176" s="148"/>
      <c r="S176" s="144"/>
    </row>
    <row r="177" spans="1:19" s="244" customFormat="1" ht="19.5" thickBot="1">
      <c r="A177" s="329" t="s">
        <v>221</v>
      </c>
      <c r="B177" s="338" t="s">
        <v>217</v>
      </c>
      <c r="C177" s="343">
        <v>4</v>
      </c>
      <c r="D177" s="330" t="s">
        <v>43</v>
      </c>
      <c r="E177" s="331"/>
      <c r="F177" s="348"/>
      <c r="G177" s="241">
        <v>9</v>
      </c>
      <c r="H177" s="332">
        <f>G177*30</f>
        <v>270</v>
      </c>
      <c r="I177" s="333">
        <f>J177+K177+L177</f>
        <v>99</v>
      </c>
      <c r="J177" s="354"/>
      <c r="K177" s="349"/>
      <c r="L177" s="332">
        <v>99</v>
      </c>
      <c r="M177" s="334">
        <f>H177-I177</f>
        <v>171</v>
      </c>
      <c r="N177" s="315"/>
      <c r="O177" s="316"/>
      <c r="P177" s="316">
        <v>3</v>
      </c>
      <c r="Q177" s="407">
        <v>3</v>
      </c>
      <c r="R177" s="316"/>
      <c r="S177" s="317"/>
    </row>
    <row r="178" spans="1:19" s="244" customFormat="1" ht="18.75">
      <c r="A178" s="312"/>
      <c r="B178" s="312"/>
      <c r="C178" s="312"/>
      <c r="D178" s="312"/>
      <c r="E178" s="312"/>
      <c r="F178" s="312"/>
      <c r="G178" s="312"/>
      <c r="H178" s="312"/>
      <c r="I178" s="312"/>
      <c r="J178" s="312"/>
      <c r="K178" s="312"/>
      <c r="L178" s="312"/>
      <c r="M178" s="312"/>
      <c r="N178" s="318"/>
      <c r="O178" s="207"/>
      <c r="P178" s="207"/>
      <c r="Q178" s="207"/>
      <c r="R178" s="207"/>
      <c r="S178" s="207"/>
    </row>
    <row r="179" spans="1:19" s="244" customFormat="1" ht="18.75">
      <c r="A179" s="312"/>
      <c r="B179" s="319" t="s">
        <v>218</v>
      </c>
      <c r="C179" s="312"/>
      <c r="D179" s="320"/>
      <c r="E179" s="320"/>
      <c r="F179" s="320"/>
      <c r="G179" s="320"/>
      <c r="I179" s="321" t="s">
        <v>282</v>
      </c>
      <c r="J179" s="312"/>
      <c r="K179" s="312"/>
      <c r="L179" s="312"/>
      <c r="M179" s="312"/>
      <c r="N179" s="318"/>
      <c r="O179" s="207"/>
      <c r="P179" s="207"/>
      <c r="Q179" s="207"/>
      <c r="R179" s="207"/>
      <c r="S179" s="207"/>
    </row>
    <row r="180" spans="1:19" s="244" customFormat="1" ht="18.75">
      <c r="A180" s="307"/>
      <c r="B180" s="322" t="s">
        <v>219</v>
      </c>
      <c r="C180" s="322"/>
      <c r="D180" s="1101"/>
      <c r="E180" s="1101"/>
      <c r="F180" s="1101"/>
      <c r="G180" s="1101"/>
      <c r="H180" s="322"/>
      <c r="I180" s="1094" t="s">
        <v>166</v>
      </c>
      <c r="J180" s="1094"/>
      <c r="K180" s="1094"/>
      <c r="L180" s="308"/>
      <c r="M180" s="308"/>
      <c r="N180" s="308"/>
      <c r="O180" s="308"/>
      <c r="P180" s="308"/>
      <c r="Q180" s="308"/>
      <c r="R180" s="308"/>
      <c r="S180" s="308"/>
    </row>
    <row r="181" spans="1:19" s="244" customFormat="1" ht="18.75">
      <c r="A181" s="307"/>
      <c r="B181" s="322" t="s">
        <v>192</v>
      </c>
      <c r="C181" s="322"/>
      <c r="D181" s="1093"/>
      <c r="E181" s="1093"/>
      <c r="F181" s="1093"/>
      <c r="G181" s="1093"/>
      <c r="H181" s="322"/>
      <c r="I181" s="1094" t="s">
        <v>165</v>
      </c>
      <c r="J181" s="1094"/>
      <c r="K181" s="1094"/>
      <c r="L181" s="308"/>
      <c r="M181" s="308"/>
      <c r="N181" s="308"/>
      <c r="O181" s="308"/>
      <c r="P181" s="308"/>
      <c r="Q181" s="308"/>
      <c r="R181" s="308"/>
      <c r="S181" s="308"/>
    </row>
    <row r="182" spans="2:11" ht="18.75">
      <c r="B182" s="22"/>
      <c r="C182" s="22"/>
      <c r="D182" s="22"/>
      <c r="E182" s="22"/>
      <c r="F182" s="22"/>
      <c r="G182" s="23"/>
      <c r="H182" s="23"/>
      <c r="I182" s="23"/>
      <c r="J182" s="23"/>
      <c r="K182" s="23"/>
    </row>
    <row r="183" spans="6:9" ht="18.75">
      <c r="F183" s="24"/>
      <c r="I183" s="19"/>
    </row>
    <row r="184" ht="18.75">
      <c r="F184" s="24"/>
    </row>
    <row r="185" ht="18.75">
      <c r="F185" s="24"/>
    </row>
    <row r="186" ht="18.75">
      <c r="E186" s="24"/>
    </row>
    <row r="187" ht="18.75">
      <c r="F187" s="24"/>
    </row>
    <row r="188" ht="18.75">
      <c r="F188" s="24"/>
    </row>
    <row r="189" ht="18.75">
      <c r="F189" s="24"/>
    </row>
    <row r="190" ht="18.75">
      <c r="E190" s="24"/>
    </row>
    <row r="192" ht="18.75">
      <c r="E192" s="24"/>
    </row>
    <row r="193" spans="1:19" s="6" customFormat="1" ht="18.75">
      <c r="A193" s="14"/>
      <c r="B193" s="13"/>
      <c r="C193" s="14"/>
      <c r="D193" s="14"/>
      <c r="E193" s="14"/>
      <c r="F193" s="14"/>
      <c r="G193" s="25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</row>
    <row r="194" spans="1:19" s="7" customFormat="1" ht="18.75">
      <c r="A194" s="20"/>
      <c r="B194" s="14"/>
      <c r="C194" s="20"/>
      <c r="D194" s="20"/>
      <c r="E194" s="20"/>
      <c r="F194" s="20"/>
      <c r="G194" s="21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</row>
    <row r="195" spans="1:19" s="7" customFormat="1" ht="18.75">
      <c r="A195" s="20"/>
      <c r="B195" s="20"/>
      <c r="C195" s="20"/>
      <c r="D195" s="20"/>
      <c r="E195" s="20"/>
      <c r="F195" s="20"/>
      <c r="G195" s="21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</row>
    <row r="196" spans="1:19" s="7" customFormat="1" ht="18.75">
      <c r="A196" s="20"/>
      <c r="B196" s="20"/>
      <c r="C196" s="20"/>
      <c r="D196" s="20"/>
      <c r="E196" s="20"/>
      <c r="F196" s="20"/>
      <c r="G196" s="21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</row>
    <row r="197" spans="1:19" s="7" customFormat="1" ht="18.75">
      <c r="A197" s="20"/>
      <c r="B197" s="20"/>
      <c r="C197" s="20"/>
      <c r="D197" s="20"/>
      <c r="E197" s="20"/>
      <c r="F197" s="20"/>
      <c r="G197" s="21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</row>
    <row r="198" spans="1:19" s="7" customFormat="1" ht="18.75">
      <c r="A198" s="20"/>
      <c r="B198" s="20"/>
      <c r="C198" s="20"/>
      <c r="D198" s="20"/>
      <c r="E198" s="20"/>
      <c r="F198" s="20"/>
      <c r="G198" s="21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</row>
    <row r="199" spans="1:19" s="7" customFormat="1" ht="18.75">
      <c r="A199" s="20"/>
      <c r="B199" s="20"/>
      <c r="C199" s="20"/>
      <c r="D199" s="20"/>
      <c r="E199" s="20"/>
      <c r="F199" s="20"/>
      <c r="G199" s="21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</row>
    <row r="200" ht="18.75">
      <c r="B200" s="20"/>
    </row>
  </sheetData>
  <sheetProtection selectLockedCells="1" selectUnlockedCells="1"/>
  <mergeCells count="72">
    <mergeCell ref="A51:B51"/>
    <mergeCell ref="B2:B7"/>
    <mergeCell ref="A9:S9"/>
    <mergeCell ref="A98:S98"/>
    <mergeCell ref="C4:C7"/>
    <mergeCell ref="P168:Q168"/>
    <mergeCell ref="A164:M164"/>
    <mergeCell ref="A166:M166"/>
    <mergeCell ref="A134:B134"/>
    <mergeCell ref="A167:M167"/>
    <mergeCell ref="N2:S3"/>
    <mergeCell ref="R4:S4"/>
    <mergeCell ref="A132:S132"/>
    <mergeCell ref="A136:B136"/>
    <mergeCell ref="A137:B137"/>
    <mergeCell ref="A96:B96"/>
    <mergeCell ref="A52:B52"/>
    <mergeCell ref="A159:B159"/>
    <mergeCell ref="J102:S102"/>
    <mergeCell ref="A105:B105"/>
    <mergeCell ref="A113:B113"/>
    <mergeCell ref="A110:Q110"/>
    <mergeCell ref="A97:B97"/>
    <mergeCell ref="N4:O4"/>
    <mergeCell ref="H3:H7"/>
    <mergeCell ref="A114:B114"/>
    <mergeCell ref="A10:S10"/>
    <mergeCell ref="A53:S53"/>
    <mergeCell ref="D4:D7"/>
    <mergeCell ref="A2:A7"/>
    <mergeCell ref="K5:K7"/>
    <mergeCell ref="C2:F3"/>
    <mergeCell ref="I4:I7"/>
    <mergeCell ref="L5:L7"/>
    <mergeCell ref="M3:M7"/>
    <mergeCell ref="A133:B133"/>
    <mergeCell ref="A162:B162"/>
    <mergeCell ref="E4:F4"/>
    <mergeCell ref="F5:F7"/>
    <mergeCell ref="A103:S103"/>
    <mergeCell ref="I104:M104"/>
    <mergeCell ref="A106:B106"/>
    <mergeCell ref="N169:S169"/>
    <mergeCell ref="I180:K180"/>
    <mergeCell ref="A1:Q1"/>
    <mergeCell ref="J5:J7"/>
    <mergeCell ref="J4:L4"/>
    <mergeCell ref="I3:L3"/>
    <mergeCell ref="E5:E7"/>
    <mergeCell ref="G2:G7"/>
    <mergeCell ref="H2:M2"/>
    <mergeCell ref="P4:Q4"/>
    <mergeCell ref="A109:Q109"/>
    <mergeCell ref="A107:B107"/>
    <mergeCell ref="D181:G181"/>
    <mergeCell ref="I181:K181"/>
    <mergeCell ref="A163:M163"/>
    <mergeCell ref="A169:M169"/>
    <mergeCell ref="A165:M165"/>
    <mergeCell ref="D180:G180"/>
    <mergeCell ref="A171:Q171"/>
    <mergeCell ref="N168:O168"/>
    <mergeCell ref="R168:S168"/>
    <mergeCell ref="A158:B158"/>
    <mergeCell ref="A161:B161"/>
    <mergeCell ref="A160:Q160"/>
    <mergeCell ref="I101:M101"/>
    <mergeCell ref="A111:B111"/>
    <mergeCell ref="A112:B112"/>
    <mergeCell ref="A108:B108"/>
    <mergeCell ref="A135:B135"/>
    <mergeCell ref="A138:B138"/>
  </mergeCells>
  <printOptions/>
  <pageMargins left="0.984251968503937" right="0.5905511811023623" top="0.984251968503937" bottom="0.5905511811023623" header="0.5118110236220472" footer="0.5118110236220472"/>
  <pageSetup fitToHeight="0" fitToWidth="1" horizontalDpi="600" verticalDpi="600" orientation="landscape" paperSize="9" scale="57" r:id="rId1"/>
  <rowBreaks count="4" manualBreakCount="4">
    <brk id="44" max="18" man="1"/>
    <brk id="86" max="18" man="1"/>
    <brk id="131" max="18" man="1"/>
    <brk id="171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02"/>
  <sheetViews>
    <sheetView view="pageBreakPreview" zoomScale="75" zoomScaleNormal="50" zoomScaleSheetLayoutView="75" zoomScalePageLayoutView="0" workbookViewId="0" topLeftCell="A1">
      <selection activeCell="F153" sqref="F153"/>
    </sheetView>
  </sheetViews>
  <sheetFormatPr defaultColWidth="9.25390625" defaultRowHeight="12.75"/>
  <cols>
    <col min="1" max="1" width="8.75390625" style="15" customWidth="1"/>
    <col min="2" max="2" width="84.75390625" style="13" customWidth="1"/>
    <col min="3" max="3" width="5.75390625" style="16" customWidth="1"/>
    <col min="4" max="4" width="7.75390625" style="17" customWidth="1"/>
    <col min="5" max="5" width="6.25390625" style="17" customWidth="1"/>
    <col min="6" max="6" width="6.25390625" style="16" customWidth="1"/>
    <col min="7" max="7" width="10.375" style="18" customWidth="1"/>
    <col min="8" max="8" width="9.375" style="16" customWidth="1"/>
    <col min="9" max="9" width="8.75390625" style="13" customWidth="1"/>
    <col min="10" max="10" width="8.375" style="13" customWidth="1"/>
    <col min="11" max="11" width="8.00390625" style="13" customWidth="1"/>
    <col min="12" max="12" width="8.75390625" style="13" customWidth="1"/>
    <col min="13" max="13" width="9.25390625" style="13" customWidth="1"/>
    <col min="14" max="16" width="7.625" style="13" customWidth="1"/>
    <col min="17" max="20" width="8.25390625" style="13" customWidth="1"/>
    <col min="21" max="21" width="9.25390625" style="5" customWidth="1"/>
    <col min="22" max="27" width="10.625" style="902" customWidth="1"/>
    <col min="28" max="16384" width="9.25390625" style="5" customWidth="1"/>
  </cols>
  <sheetData>
    <row r="1" spans="1:27" s="81" customFormat="1" ht="19.5" thickBot="1">
      <c r="A1" s="1107" t="s">
        <v>281</v>
      </c>
      <c r="B1" s="1108"/>
      <c r="C1" s="1108"/>
      <c r="D1" s="1108"/>
      <c r="E1" s="1108"/>
      <c r="F1" s="1108"/>
      <c r="G1" s="1108"/>
      <c r="H1" s="1108"/>
      <c r="I1" s="1108"/>
      <c r="J1" s="1108"/>
      <c r="K1" s="1108"/>
      <c r="L1" s="1108"/>
      <c r="M1" s="1108"/>
      <c r="N1" s="1109"/>
      <c r="O1" s="1109"/>
      <c r="P1" s="1109"/>
      <c r="Q1" s="1109"/>
      <c r="R1" s="382"/>
      <c r="S1" s="382"/>
      <c r="T1" s="382"/>
      <c r="V1" s="894"/>
      <c r="W1" s="894"/>
      <c r="X1" s="894"/>
      <c r="Y1" s="894"/>
      <c r="Z1" s="894"/>
      <c r="AA1" s="894"/>
    </row>
    <row r="2" spans="1:27" s="81" customFormat="1" ht="18.75" customHeight="1">
      <c r="A2" s="1159" t="s">
        <v>46</v>
      </c>
      <c r="B2" s="1192" t="s">
        <v>23</v>
      </c>
      <c r="C2" s="1162" t="s">
        <v>75</v>
      </c>
      <c r="D2" s="1163"/>
      <c r="E2" s="1163"/>
      <c r="F2" s="1164"/>
      <c r="G2" s="1118" t="s">
        <v>24</v>
      </c>
      <c r="H2" s="1122" t="s">
        <v>47</v>
      </c>
      <c r="I2" s="1122"/>
      <c r="J2" s="1122"/>
      <c r="K2" s="1122"/>
      <c r="L2" s="1122"/>
      <c r="M2" s="1122"/>
      <c r="N2" s="1182" t="s">
        <v>126</v>
      </c>
      <c r="O2" s="1143"/>
      <c r="P2" s="1143"/>
      <c r="Q2" s="1143"/>
      <c r="R2" s="1143"/>
      <c r="S2" s="1183"/>
      <c r="T2" s="869"/>
      <c r="V2" s="894"/>
      <c r="W2" s="894"/>
      <c r="X2" s="894"/>
      <c r="Y2" s="894"/>
      <c r="Z2" s="894"/>
      <c r="AA2" s="894"/>
    </row>
    <row r="3" spans="1:27" s="81" customFormat="1" ht="18.75">
      <c r="A3" s="1160"/>
      <c r="B3" s="1113"/>
      <c r="C3" s="1165"/>
      <c r="D3" s="1166"/>
      <c r="E3" s="1166"/>
      <c r="F3" s="1167"/>
      <c r="G3" s="1119"/>
      <c r="H3" s="1149" t="s">
        <v>25</v>
      </c>
      <c r="I3" s="1113" t="s">
        <v>48</v>
      </c>
      <c r="J3" s="1114"/>
      <c r="K3" s="1114"/>
      <c r="L3" s="1114"/>
      <c r="M3" s="1115" t="s">
        <v>26</v>
      </c>
      <c r="N3" s="1184"/>
      <c r="O3" s="1185"/>
      <c r="P3" s="1185"/>
      <c r="Q3" s="1185"/>
      <c r="R3" s="1185"/>
      <c r="S3" s="1186"/>
      <c r="T3" s="869"/>
      <c r="V3" s="894"/>
      <c r="W3" s="894"/>
      <c r="X3" s="894"/>
      <c r="Y3" s="894"/>
      <c r="Z3" s="894"/>
      <c r="AA3" s="894"/>
    </row>
    <row r="4" spans="1:27" s="81" customFormat="1" ht="18.75">
      <c r="A4" s="1160"/>
      <c r="B4" s="1113"/>
      <c r="C4" s="1110" t="s">
        <v>49</v>
      </c>
      <c r="D4" s="1110" t="s">
        <v>50</v>
      </c>
      <c r="E4" s="1135" t="s">
        <v>51</v>
      </c>
      <c r="F4" s="1136"/>
      <c r="G4" s="1119"/>
      <c r="H4" s="1149"/>
      <c r="I4" s="1125" t="s">
        <v>21</v>
      </c>
      <c r="J4" s="1112" t="s">
        <v>52</v>
      </c>
      <c r="K4" s="1112"/>
      <c r="L4" s="1112"/>
      <c r="M4" s="1128"/>
      <c r="N4" s="1148" t="s">
        <v>72</v>
      </c>
      <c r="O4" s="1123"/>
      <c r="P4" s="1123" t="s">
        <v>73</v>
      </c>
      <c r="Q4" s="1124"/>
      <c r="R4" s="1123" t="s">
        <v>280</v>
      </c>
      <c r="S4" s="1124"/>
      <c r="T4" s="870"/>
      <c r="V4" s="894"/>
      <c r="W4" s="894"/>
      <c r="X4" s="894"/>
      <c r="Y4" s="894"/>
      <c r="Z4" s="894"/>
      <c r="AA4" s="894"/>
    </row>
    <row r="5" spans="1:27" s="81" customFormat="1" ht="18.75">
      <c r="A5" s="1160"/>
      <c r="B5" s="1113"/>
      <c r="C5" s="1149"/>
      <c r="D5" s="1149"/>
      <c r="E5" s="1115" t="s">
        <v>53</v>
      </c>
      <c r="F5" s="1137" t="s">
        <v>54</v>
      </c>
      <c r="G5" s="1120"/>
      <c r="H5" s="1149"/>
      <c r="I5" s="1126"/>
      <c r="J5" s="1110" t="s">
        <v>27</v>
      </c>
      <c r="K5" s="1110" t="s">
        <v>114</v>
      </c>
      <c r="L5" s="1110" t="s">
        <v>28</v>
      </c>
      <c r="M5" s="1129"/>
      <c r="N5" s="155">
        <v>1</v>
      </c>
      <c r="O5" s="156">
        <v>2</v>
      </c>
      <c r="P5" s="156">
        <v>3</v>
      </c>
      <c r="Q5" s="165">
        <v>4</v>
      </c>
      <c r="R5" s="156">
        <v>5</v>
      </c>
      <c r="S5" s="157">
        <v>6</v>
      </c>
      <c r="T5" s="871"/>
      <c r="V5" s="894"/>
      <c r="W5" s="894"/>
      <c r="X5" s="894"/>
      <c r="Y5" s="894"/>
      <c r="Z5" s="894"/>
      <c r="AA5" s="894"/>
    </row>
    <row r="6" spans="1:27" s="81" customFormat="1" ht="18.75">
      <c r="A6" s="1160"/>
      <c r="B6" s="1113"/>
      <c r="C6" s="1149"/>
      <c r="D6" s="1149"/>
      <c r="E6" s="1116"/>
      <c r="F6" s="1137"/>
      <c r="G6" s="1120"/>
      <c r="H6" s="1149"/>
      <c r="I6" s="1126"/>
      <c r="J6" s="1110"/>
      <c r="K6" s="1110"/>
      <c r="L6" s="1110"/>
      <c r="M6" s="1129"/>
      <c r="N6" s="408" t="s">
        <v>74</v>
      </c>
      <c r="O6" s="409"/>
      <c r="P6" s="410"/>
      <c r="Q6" s="409"/>
      <c r="R6" s="409"/>
      <c r="S6" s="668"/>
      <c r="T6" s="169"/>
      <c r="V6" s="894"/>
      <c r="W6" s="894"/>
      <c r="X6" s="894"/>
      <c r="Y6" s="894"/>
      <c r="Z6" s="894"/>
      <c r="AA6" s="894"/>
    </row>
    <row r="7" spans="1:27" s="81" customFormat="1" ht="19.5" thickBot="1">
      <c r="A7" s="1161"/>
      <c r="B7" s="1193"/>
      <c r="C7" s="1150"/>
      <c r="D7" s="1150"/>
      <c r="E7" s="1117"/>
      <c r="F7" s="1138"/>
      <c r="G7" s="1121"/>
      <c r="H7" s="1150"/>
      <c r="I7" s="1127"/>
      <c r="J7" s="1111"/>
      <c r="K7" s="1111"/>
      <c r="L7" s="1111"/>
      <c r="M7" s="1130"/>
      <c r="N7" s="158">
        <v>15</v>
      </c>
      <c r="O7" s="159">
        <v>18</v>
      </c>
      <c r="P7" s="159">
        <v>15</v>
      </c>
      <c r="Q7" s="384">
        <v>18</v>
      </c>
      <c r="R7" s="669">
        <v>15</v>
      </c>
      <c r="S7" s="670">
        <v>13</v>
      </c>
      <c r="T7" s="871"/>
      <c r="V7" s="868" t="s">
        <v>297</v>
      </c>
      <c r="W7" s="868" t="s">
        <v>298</v>
      </c>
      <c r="X7" s="868" t="s">
        <v>299</v>
      </c>
      <c r="Y7" s="868" t="s">
        <v>300</v>
      </c>
      <c r="Z7" s="868" t="s">
        <v>301</v>
      </c>
      <c r="AA7" s="868" t="s">
        <v>302</v>
      </c>
    </row>
    <row r="8" spans="1:27" s="81" customFormat="1" ht="19.5" thickBot="1">
      <c r="A8" s="671">
        <v>1</v>
      </c>
      <c r="B8" s="672">
        <v>2</v>
      </c>
      <c r="C8" s="672">
        <v>3</v>
      </c>
      <c r="D8" s="672">
        <v>4</v>
      </c>
      <c r="E8" s="672">
        <v>5</v>
      </c>
      <c r="F8" s="672">
        <v>6</v>
      </c>
      <c r="G8" s="672">
        <v>7</v>
      </c>
      <c r="H8" s="672">
        <v>8</v>
      </c>
      <c r="I8" s="672">
        <v>9</v>
      </c>
      <c r="J8" s="672">
        <v>10</v>
      </c>
      <c r="K8" s="672">
        <v>11</v>
      </c>
      <c r="L8" s="672">
        <v>12</v>
      </c>
      <c r="M8" s="185">
        <v>13</v>
      </c>
      <c r="N8" s="673">
        <v>14</v>
      </c>
      <c r="O8" s="674">
        <v>15</v>
      </c>
      <c r="P8" s="674">
        <v>16</v>
      </c>
      <c r="Q8" s="675">
        <v>17</v>
      </c>
      <c r="R8" s="674">
        <v>18</v>
      </c>
      <c r="S8" s="675">
        <v>19</v>
      </c>
      <c r="T8" s="870"/>
      <c r="V8" s="894"/>
      <c r="W8" s="894"/>
      <c r="X8" s="894"/>
      <c r="Y8" s="894"/>
      <c r="Z8" s="894"/>
      <c r="AA8" s="894"/>
    </row>
    <row r="9" spans="1:27" s="81" customFormat="1" ht="19.5" thickBot="1">
      <c r="A9" s="1076" t="s">
        <v>106</v>
      </c>
      <c r="B9" s="1077"/>
      <c r="C9" s="1077"/>
      <c r="D9" s="1077"/>
      <c r="E9" s="1077"/>
      <c r="F9" s="1077"/>
      <c r="G9" s="1077"/>
      <c r="H9" s="1077"/>
      <c r="I9" s="1077"/>
      <c r="J9" s="1077"/>
      <c r="K9" s="1077"/>
      <c r="L9" s="1077"/>
      <c r="M9" s="1077"/>
      <c r="N9" s="1077"/>
      <c r="O9" s="1077"/>
      <c r="P9" s="1077"/>
      <c r="Q9" s="1077"/>
      <c r="R9" s="1077"/>
      <c r="S9" s="1194"/>
      <c r="T9" s="805"/>
      <c r="V9" s="894"/>
      <c r="W9" s="894"/>
      <c r="X9" s="894"/>
      <c r="Y9" s="894"/>
      <c r="Z9" s="894"/>
      <c r="AA9" s="894"/>
    </row>
    <row r="10" spans="1:27" s="108" customFormat="1" ht="19.5" thickBot="1">
      <c r="A10" s="1153" t="s">
        <v>107</v>
      </c>
      <c r="B10" s="1154"/>
      <c r="C10" s="1154"/>
      <c r="D10" s="1154"/>
      <c r="E10" s="1154"/>
      <c r="F10" s="1154"/>
      <c r="G10" s="1154"/>
      <c r="H10" s="1154"/>
      <c r="I10" s="1154"/>
      <c r="J10" s="1154"/>
      <c r="K10" s="1154"/>
      <c r="L10" s="1154"/>
      <c r="M10" s="1154"/>
      <c r="N10" s="1154"/>
      <c r="O10" s="1154"/>
      <c r="P10" s="1154"/>
      <c r="Q10" s="1154"/>
      <c r="R10" s="1154"/>
      <c r="S10" s="1155"/>
      <c r="T10" s="870"/>
      <c r="V10" s="895"/>
      <c r="W10" s="895"/>
      <c r="X10" s="895"/>
      <c r="Y10" s="895"/>
      <c r="Z10" s="895"/>
      <c r="AA10" s="895"/>
    </row>
    <row r="11" spans="1:27" s="468" customFormat="1" ht="18.75">
      <c r="A11" s="647" t="s">
        <v>55</v>
      </c>
      <c r="B11" s="648" t="s">
        <v>135</v>
      </c>
      <c r="C11" s="634"/>
      <c r="D11" s="461"/>
      <c r="E11" s="461"/>
      <c r="F11" s="462"/>
      <c r="G11" s="463">
        <v>2</v>
      </c>
      <c r="H11" s="634"/>
      <c r="I11" s="461"/>
      <c r="J11" s="461"/>
      <c r="K11" s="461"/>
      <c r="L11" s="461"/>
      <c r="M11" s="462"/>
      <c r="N11" s="460"/>
      <c r="O11" s="461"/>
      <c r="P11" s="461"/>
      <c r="Q11" s="462"/>
      <c r="R11" s="461"/>
      <c r="S11" s="676"/>
      <c r="T11" s="497"/>
      <c r="V11" s="868" t="b">
        <f aca="true" t="shared" si="0" ref="V11:AA11">ISBLANK(N11)</f>
        <v>1</v>
      </c>
      <c r="W11" s="868" t="b">
        <f t="shared" si="0"/>
        <v>1</v>
      </c>
      <c r="X11" s="868" t="b">
        <f t="shared" si="0"/>
        <v>1</v>
      </c>
      <c r="Y11" s="868" t="b">
        <f t="shared" si="0"/>
        <v>1</v>
      </c>
      <c r="Z11" s="868" t="b">
        <f t="shared" si="0"/>
        <v>1</v>
      </c>
      <c r="AA11" s="868" t="b">
        <f t="shared" si="0"/>
        <v>1</v>
      </c>
    </row>
    <row r="12" spans="1:27" s="468" customFormat="1" ht="18.75">
      <c r="A12" s="479"/>
      <c r="B12" s="649" t="s">
        <v>172</v>
      </c>
      <c r="C12" s="464"/>
      <c r="D12" s="465"/>
      <c r="E12" s="465"/>
      <c r="F12" s="466"/>
      <c r="G12" s="470">
        <v>1</v>
      </c>
      <c r="H12" s="464"/>
      <c r="I12" s="465"/>
      <c r="J12" s="465"/>
      <c r="K12" s="465"/>
      <c r="L12" s="465"/>
      <c r="M12" s="466"/>
      <c r="N12" s="469"/>
      <c r="O12" s="465"/>
      <c r="P12" s="465"/>
      <c r="Q12" s="466"/>
      <c r="R12" s="467"/>
      <c r="S12" s="677"/>
      <c r="T12" s="497"/>
      <c r="V12" s="868" t="b">
        <f aca="true" t="shared" si="1" ref="V12:W50">ISBLANK(N12)</f>
        <v>1</v>
      </c>
      <c r="W12" s="868" t="b">
        <f t="shared" si="1"/>
        <v>1</v>
      </c>
      <c r="X12" s="868" t="b">
        <f aca="true" t="shared" si="2" ref="X12:AA50">ISBLANK(P12)</f>
        <v>1</v>
      </c>
      <c r="Y12" s="868" t="b">
        <f t="shared" si="2"/>
        <v>1</v>
      </c>
      <c r="Z12" s="868" t="b">
        <f t="shared" si="2"/>
        <v>1</v>
      </c>
      <c r="AA12" s="868" t="b">
        <f t="shared" si="2"/>
        <v>1</v>
      </c>
    </row>
    <row r="13" spans="1:27" s="478" customFormat="1" ht="18.75">
      <c r="A13" s="471"/>
      <c r="B13" s="650" t="s">
        <v>96</v>
      </c>
      <c r="C13" s="627"/>
      <c r="D13" s="472">
        <v>1</v>
      </c>
      <c r="E13" s="473"/>
      <c r="F13" s="474"/>
      <c r="G13" s="470">
        <v>1</v>
      </c>
      <c r="H13" s="475">
        <f>G13*30</f>
        <v>30</v>
      </c>
      <c r="I13" s="472">
        <f>J13+K13+L13</f>
        <v>15</v>
      </c>
      <c r="J13" s="819">
        <v>8</v>
      </c>
      <c r="K13" s="819"/>
      <c r="L13" s="819">
        <v>7</v>
      </c>
      <c r="M13" s="476">
        <f>H13-I13</f>
        <v>15</v>
      </c>
      <c r="N13" s="477">
        <v>1</v>
      </c>
      <c r="O13" s="473"/>
      <c r="P13" s="473"/>
      <c r="Q13" s="474"/>
      <c r="R13" s="473"/>
      <c r="S13" s="678"/>
      <c r="T13" s="872"/>
      <c r="V13" s="868" t="b">
        <f t="shared" si="1"/>
        <v>0</v>
      </c>
      <c r="W13" s="868" t="b">
        <f t="shared" si="1"/>
        <v>1</v>
      </c>
      <c r="X13" s="868" t="b">
        <f t="shared" si="2"/>
        <v>1</v>
      </c>
      <c r="Y13" s="868" t="b">
        <f t="shared" si="2"/>
        <v>1</v>
      </c>
      <c r="Z13" s="868" t="b">
        <f t="shared" si="2"/>
        <v>1</v>
      </c>
      <c r="AA13" s="868" t="b">
        <f t="shared" si="2"/>
        <v>1</v>
      </c>
    </row>
    <row r="14" spans="1:27" s="468" customFormat="1" ht="18.75">
      <c r="A14" s="479" t="s">
        <v>56</v>
      </c>
      <c r="B14" s="651" t="s">
        <v>105</v>
      </c>
      <c r="C14" s="483"/>
      <c r="D14" s="481"/>
      <c r="E14" s="481"/>
      <c r="F14" s="482"/>
      <c r="G14" s="470">
        <v>3</v>
      </c>
      <c r="H14" s="483"/>
      <c r="I14" s="481"/>
      <c r="J14" s="481"/>
      <c r="K14" s="481"/>
      <c r="L14" s="481"/>
      <c r="M14" s="482"/>
      <c r="N14" s="480"/>
      <c r="O14" s="481"/>
      <c r="P14" s="481"/>
      <c r="Q14" s="482"/>
      <c r="R14" s="472"/>
      <c r="S14" s="679"/>
      <c r="T14" s="873"/>
      <c r="V14" s="868" t="b">
        <f t="shared" si="1"/>
        <v>1</v>
      </c>
      <c r="W14" s="868" t="b">
        <f t="shared" si="1"/>
        <v>1</v>
      </c>
      <c r="X14" s="868" t="b">
        <f t="shared" si="2"/>
        <v>1</v>
      </c>
      <c r="Y14" s="868" t="b">
        <f t="shared" si="2"/>
        <v>1</v>
      </c>
      <c r="Z14" s="868" t="b">
        <f t="shared" si="2"/>
        <v>1</v>
      </c>
      <c r="AA14" s="868" t="b">
        <f t="shared" si="2"/>
        <v>1</v>
      </c>
    </row>
    <row r="15" spans="1:27" s="468" customFormat="1" ht="18.75">
      <c r="A15" s="471"/>
      <c r="B15" s="652" t="s">
        <v>172</v>
      </c>
      <c r="C15" s="475"/>
      <c r="D15" s="472"/>
      <c r="E15" s="472"/>
      <c r="F15" s="476"/>
      <c r="G15" s="470">
        <v>2</v>
      </c>
      <c r="H15" s="475"/>
      <c r="I15" s="472"/>
      <c r="J15" s="472"/>
      <c r="K15" s="472"/>
      <c r="L15" s="472"/>
      <c r="M15" s="476"/>
      <c r="N15" s="477"/>
      <c r="O15" s="472"/>
      <c r="P15" s="472"/>
      <c r="Q15" s="476"/>
      <c r="R15" s="472"/>
      <c r="S15" s="679"/>
      <c r="T15" s="873"/>
      <c r="V15" s="868" t="b">
        <f t="shared" si="1"/>
        <v>1</v>
      </c>
      <c r="W15" s="868" t="b">
        <f t="shared" si="1"/>
        <v>1</v>
      </c>
      <c r="X15" s="868" t="b">
        <f t="shared" si="2"/>
        <v>1</v>
      </c>
      <c r="Y15" s="868" t="b">
        <f t="shared" si="2"/>
        <v>1</v>
      </c>
      <c r="Z15" s="868" t="b">
        <f t="shared" si="2"/>
        <v>1</v>
      </c>
      <c r="AA15" s="868" t="b">
        <f t="shared" si="2"/>
        <v>1</v>
      </c>
    </row>
    <row r="16" spans="1:27" s="496" customFormat="1" ht="18.75">
      <c r="A16" s="479"/>
      <c r="B16" s="650" t="s">
        <v>96</v>
      </c>
      <c r="C16" s="488"/>
      <c r="D16" s="486" t="s">
        <v>284</v>
      </c>
      <c r="E16" s="486"/>
      <c r="F16" s="487"/>
      <c r="G16" s="470">
        <v>1</v>
      </c>
      <c r="H16" s="488">
        <f>G16*30</f>
        <v>30</v>
      </c>
      <c r="I16" s="489">
        <v>10</v>
      </c>
      <c r="J16" s="486">
        <v>10</v>
      </c>
      <c r="K16" s="486"/>
      <c r="L16" s="486"/>
      <c r="M16" s="490">
        <f>H16-I16</f>
        <v>20</v>
      </c>
      <c r="N16" s="491"/>
      <c r="O16" s="492">
        <v>0.5</v>
      </c>
      <c r="P16" s="493"/>
      <c r="Q16" s="494"/>
      <c r="R16" s="495"/>
      <c r="S16" s="680"/>
      <c r="T16" s="874"/>
      <c r="V16" s="868" t="b">
        <f t="shared" si="1"/>
        <v>1</v>
      </c>
      <c r="W16" s="868" t="b">
        <f t="shared" si="1"/>
        <v>0</v>
      </c>
      <c r="X16" s="868" t="b">
        <f t="shared" si="2"/>
        <v>1</v>
      </c>
      <c r="Y16" s="868" t="b">
        <f t="shared" si="2"/>
        <v>1</v>
      </c>
      <c r="Z16" s="868" t="b">
        <f t="shared" si="2"/>
        <v>1</v>
      </c>
      <c r="AA16" s="868" t="b">
        <f t="shared" si="2"/>
        <v>1</v>
      </c>
    </row>
    <row r="17" spans="1:27" s="496" customFormat="1" ht="18.75">
      <c r="A17" s="479" t="s">
        <v>57</v>
      </c>
      <c r="B17" s="652" t="s">
        <v>173</v>
      </c>
      <c r="C17" s="635" t="s">
        <v>127</v>
      </c>
      <c r="D17" s="498"/>
      <c r="E17" s="499"/>
      <c r="F17" s="500"/>
      <c r="G17" s="470">
        <v>4</v>
      </c>
      <c r="H17" s="488"/>
      <c r="I17" s="501"/>
      <c r="J17" s="501"/>
      <c r="K17" s="498"/>
      <c r="L17" s="498"/>
      <c r="M17" s="502"/>
      <c r="N17" s="491"/>
      <c r="O17" s="492"/>
      <c r="P17" s="493"/>
      <c r="Q17" s="494"/>
      <c r="R17" s="495"/>
      <c r="S17" s="680"/>
      <c r="T17" s="874"/>
      <c r="V17" s="868" t="b">
        <f t="shared" si="1"/>
        <v>1</v>
      </c>
      <c r="W17" s="868" t="b">
        <f t="shared" si="1"/>
        <v>1</v>
      </c>
      <c r="X17" s="868" t="b">
        <f t="shared" si="2"/>
        <v>1</v>
      </c>
      <c r="Y17" s="868" t="b">
        <f t="shared" si="2"/>
        <v>1</v>
      </c>
      <c r="Z17" s="868" t="b">
        <f t="shared" si="2"/>
        <v>1</v>
      </c>
      <c r="AA17" s="868" t="b">
        <f t="shared" si="2"/>
        <v>1</v>
      </c>
    </row>
    <row r="18" spans="1:27" s="496" customFormat="1" ht="37.5">
      <c r="A18" s="479" t="s">
        <v>58</v>
      </c>
      <c r="B18" s="653" t="s">
        <v>174</v>
      </c>
      <c r="C18" s="636" t="s">
        <v>127</v>
      </c>
      <c r="D18" s="503"/>
      <c r="E18" s="503"/>
      <c r="F18" s="504"/>
      <c r="G18" s="505">
        <v>4</v>
      </c>
      <c r="H18" s="488"/>
      <c r="I18" s="501"/>
      <c r="J18" s="501"/>
      <c r="K18" s="498"/>
      <c r="L18" s="498"/>
      <c r="M18" s="502"/>
      <c r="N18" s="491"/>
      <c r="O18" s="492"/>
      <c r="P18" s="493"/>
      <c r="Q18" s="494"/>
      <c r="R18" s="495"/>
      <c r="S18" s="680"/>
      <c r="T18" s="874"/>
      <c r="V18" s="868" t="b">
        <f t="shared" si="1"/>
        <v>1</v>
      </c>
      <c r="W18" s="868" t="b">
        <f t="shared" si="1"/>
        <v>1</v>
      </c>
      <c r="X18" s="868" t="b">
        <f t="shared" si="2"/>
        <v>1</v>
      </c>
      <c r="Y18" s="868" t="b">
        <f t="shared" si="2"/>
        <v>1</v>
      </c>
      <c r="Z18" s="868" t="b">
        <f t="shared" si="2"/>
        <v>1</v>
      </c>
      <c r="AA18" s="868" t="b">
        <f t="shared" si="2"/>
        <v>1</v>
      </c>
    </row>
    <row r="19" spans="1:27" s="519" customFormat="1" ht="18.75">
      <c r="A19" s="506" t="s">
        <v>59</v>
      </c>
      <c r="B19" s="422" t="s">
        <v>230</v>
      </c>
      <c r="C19" s="637"/>
      <c r="D19" s="507"/>
      <c r="E19" s="508"/>
      <c r="F19" s="509"/>
      <c r="G19" s="510">
        <v>4</v>
      </c>
      <c r="H19" s="488"/>
      <c r="I19" s="511"/>
      <c r="J19" s="511"/>
      <c r="K19" s="512"/>
      <c r="L19" s="512"/>
      <c r="M19" s="513"/>
      <c r="N19" s="514"/>
      <c r="O19" s="515"/>
      <c r="P19" s="516"/>
      <c r="Q19" s="517"/>
      <c r="R19" s="518"/>
      <c r="S19" s="681"/>
      <c r="T19" s="875"/>
      <c r="V19" s="868" t="b">
        <f t="shared" si="1"/>
        <v>1</v>
      </c>
      <c r="W19" s="868" t="b">
        <f t="shared" si="1"/>
        <v>1</v>
      </c>
      <c r="X19" s="868" t="b">
        <f t="shared" si="2"/>
        <v>1</v>
      </c>
      <c r="Y19" s="868" t="b">
        <f t="shared" si="2"/>
        <v>1</v>
      </c>
      <c r="Z19" s="868" t="b">
        <f t="shared" si="2"/>
        <v>1</v>
      </c>
      <c r="AA19" s="868" t="b">
        <f t="shared" si="2"/>
        <v>1</v>
      </c>
    </row>
    <row r="20" spans="1:27" s="519" customFormat="1" ht="18.75">
      <c r="A20" s="506"/>
      <c r="B20" s="422" t="s">
        <v>172</v>
      </c>
      <c r="C20" s="638"/>
      <c r="D20" s="523"/>
      <c r="E20" s="524"/>
      <c r="F20" s="521"/>
      <c r="G20" s="510">
        <v>1</v>
      </c>
      <c r="H20" s="488"/>
      <c r="I20" s="522"/>
      <c r="J20" s="511"/>
      <c r="K20" s="512"/>
      <c r="L20" s="512"/>
      <c r="M20" s="513"/>
      <c r="N20" s="514"/>
      <c r="O20" s="515"/>
      <c r="P20" s="516"/>
      <c r="Q20" s="517"/>
      <c r="R20" s="518"/>
      <c r="S20" s="681"/>
      <c r="T20" s="875"/>
      <c r="V20" s="868" t="b">
        <f t="shared" si="1"/>
        <v>1</v>
      </c>
      <c r="W20" s="868" t="b">
        <f t="shared" si="1"/>
        <v>1</v>
      </c>
      <c r="X20" s="868" t="b">
        <f t="shared" si="2"/>
        <v>1</v>
      </c>
      <c r="Y20" s="868" t="b">
        <f t="shared" si="2"/>
        <v>1</v>
      </c>
      <c r="Z20" s="868" t="b">
        <f t="shared" si="2"/>
        <v>1</v>
      </c>
      <c r="AA20" s="868" t="b">
        <f t="shared" si="2"/>
        <v>1</v>
      </c>
    </row>
    <row r="21" spans="1:27" s="519" customFormat="1" ht="18.75">
      <c r="A21" s="506"/>
      <c r="B21" s="654" t="s">
        <v>96</v>
      </c>
      <c r="C21" s="638"/>
      <c r="D21" s="523">
        <v>1</v>
      </c>
      <c r="E21" s="524"/>
      <c r="F21" s="521"/>
      <c r="G21" s="510">
        <v>3</v>
      </c>
      <c r="H21" s="488">
        <f>G21*30</f>
        <v>90</v>
      </c>
      <c r="I21" s="489">
        <f>SUM(J21:L21)</f>
        <v>45</v>
      </c>
      <c r="J21" s="826">
        <v>15</v>
      </c>
      <c r="K21" s="827"/>
      <c r="L21" s="827">
        <v>30</v>
      </c>
      <c r="M21" s="513">
        <f>H21-I21</f>
        <v>45</v>
      </c>
      <c r="N21" s="828">
        <v>3</v>
      </c>
      <c r="O21" s="515"/>
      <c r="P21" s="516"/>
      <c r="Q21" s="517"/>
      <c r="R21" s="518"/>
      <c r="S21" s="681"/>
      <c r="T21" s="875"/>
      <c r="V21" s="868" t="b">
        <f t="shared" si="1"/>
        <v>0</v>
      </c>
      <c r="W21" s="868" t="b">
        <f t="shared" si="1"/>
        <v>1</v>
      </c>
      <c r="X21" s="868" t="b">
        <f t="shared" si="2"/>
        <v>1</v>
      </c>
      <c r="Y21" s="868" t="b">
        <f t="shared" si="2"/>
        <v>1</v>
      </c>
      <c r="Z21" s="868" t="b">
        <f t="shared" si="2"/>
        <v>1</v>
      </c>
      <c r="AA21" s="868" t="b">
        <f t="shared" si="2"/>
        <v>1</v>
      </c>
    </row>
    <row r="22" spans="1:27" s="478" customFormat="1" ht="18.75">
      <c r="A22" s="525" t="s">
        <v>60</v>
      </c>
      <c r="B22" s="422" t="s">
        <v>164</v>
      </c>
      <c r="C22" s="639"/>
      <c r="D22" s="523"/>
      <c r="E22" s="524"/>
      <c r="F22" s="526"/>
      <c r="G22" s="510">
        <v>8</v>
      </c>
      <c r="H22" s="527"/>
      <c r="I22" s="489"/>
      <c r="J22" s="511"/>
      <c r="K22" s="512"/>
      <c r="L22" s="512"/>
      <c r="M22" s="513"/>
      <c r="N22" s="528"/>
      <c r="O22" s="529"/>
      <c r="P22" s="530"/>
      <c r="Q22" s="531"/>
      <c r="R22" s="532"/>
      <c r="S22" s="682"/>
      <c r="T22" s="876"/>
      <c r="V22" s="868" t="b">
        <f t="shared" si="1"/>
        <v>1</v>
      </c>
      <c r="W22" s="868" t="b">
        <f t="shared" si="1"/>
        <v>1</v>
      </c>
      <c r="X22" s="868" t="b">
        <f t="shared" si="2"/>
        <v>1</v>
      </c>
      <c r="Y22" s="868" t="b">
        <f t="shared" si="2"/>
        <v>1</v>
      </c>
      <c r="Z22" s="868" t="b">
        <f t="shared" si="2"/>
        <v>1</v>
      </c>
      <c r="AA22" s="868" t="b">
        <f t="shared" si="2"/>
        <v>1</v>
      </c>
    </row>
    <row r="23" spans="1:27" s="478" customFormat="1" ht="18.75">
      <c r="A23" s="525"/>
      <c r="B23" s="655" t="s">
        <v>172</v>
      </c>
      <c r="C23" s="640"/>
      <c r="D23" s="523"/>
      <c r="E23" s="524"/>
      <c r="F23" s="534"/>
      <c r="G23" s="535">
        <v>4</v>
      </c>
      <c r="H23" s="527"/>
      <c r="I23" s="489"/>
      <c r="J23" s="511"/>
      <c r="K23" s="512"/>
      <c r="L23" s="512"/>
      <c r="M23" s="513"/>
      <c r="N23" s="528"/>
      <c r="O23" s="529"/>
      <c r="P23" s="530"/>
      <c r="Q23" s="531"/>
      <c r="R23" s="532"/>
      <c r="S23" s="682"/>
      <c r="T23" s="876"/>
      <c r="V23" s="868" t="b">
        <f t="shared" si="1"/>
        <v>1</v>
      </c>
      <c r="W23" s="868" t="b">
        <f t="shared" si="1"/>
        <v>1</v>
      </c>
      <c r="X23" s="868" t="b">
        <f t="shared" si="2"/>
        <v>1</v>
      </c>
      <c r="Y23" s="868" t="b">
        <f t="shared" si="2"/>
        <v>1</v>
      </c>
      <c r="Z23" s="868" t="b">
        <f t="shared" si="2"/>
        <v>1</v>
      </c>
      <c r="AA23" s="868" t="b">
        <f t="shared" si="2"/>
        <v>1</v>
      </c>
    </row>
    <row r="24" spans="1:27" s="478" customFormat="1" ht="18.75">
      <c r="A24" s="525"/>
      <c r="B24" s="656" t="s">
        <v>96</v>
      </c>
      <c r="C24" s="641">
        <v>1</v>
      </c>
      <c r="D24" s="536"/>
      <c r="E24" s="536"/>
      <c r="F24" s="537"/>
      <c r="G24" s="535">
        <v>4</v>
      </c>
      <c r="H24" s="527">
        <f>G24*30</f>
        <v>120</v>
      </c>
      <c r="I24" s="489">
        <f>SUM(J24:L24)</f>
        <v>75</v>
      </c>
      <c r="J24" s="511">
        <v>30</v>
      </c>
      <c r="K24" s="512">
        <v>45</v>
      </c>
      <c r="L24" s="512"/>
      <c r="M24" s="513">
        <f>H24-I24</f>
        <v>45</v>
      </c>
      <c r="N24" s="528">
        <v>5</v>
      </c>
      <c r="O24" s="529"/>
      <c r="P24" s="530"/>
      <c r="Q24" s="531"/>
      <c r="R24" s="532"/>
      <c r="S24" s="682"/>
      <c r="T24" s="876"/>
      <c r="V24" s="868" t="b">
        <f t="shared" si="1"/>
        <v>0</v>
      </c>
      <c r="W24" s="868" t="b">
        <f t="shared" si="1"/>
        <v>1</v>
      </c>
      <c r="X24" s="868" t="b">
        <f t="shared" si="2"/>
        <v>1</v>
      </c>
      <c r="Y24" s="868" t="b">
        <f t="shared" si="2"/>
        <v>1</v>
      </c>
      <c r="Z24" s="868" t="b">
        <f t="shared" si="2"/>
        <v>1</v>
      </c>
      <c r="AA24" s="868" t="b">
        <f t="shared" si="2"/>
        <v>1</v>
      </c>
    </row>
    <row r="25" spans="1:27" s="546" customFormat="1" ht="18.75">
      <c r="A25" s="471" t="s">
        <v>83</v>
      </c>
      <c r="B25" s="657" t="s">
        <v>77</v>
      </c>
      <c r="C25" s="642"/>
      <c r="D25" s="538"/>
      <c r="E25" s="538"/>
      <c r="F25" s="539"/>
      <c r="G25" s="470">
        <f>G26+G27</f>
        <v>15</v>
      </c>
      <c r="H25" s="540"/>
      <c r="I25" s="501"/>
      <c r="J25" s="501"/>
      <c r="K25" s="498"/>
      <c r="L25" s="498"/>
      <c r="M25" s="502"/>
      <c r="N25" s="541"/>
      <c r="O25" s="542"/>
      <c r="P25" s="543"/>
      <c r="Q25" s="544"/>
      <c r="R25" s="545"/>
      <c r="S25" s="683"/>
      <c r="T25" s="877"/>
      <c r="V25" s="868" t="b">
        <f t="shared" si="1"/>
        <v>1</v>
      </c>
      <c r="W25" s="868" t="b">
        <f t="shared" si="1"/>
        <v>1</v>
      </c>
      <c r="X25" s="868" t="b">
        <f t="shared" si="2"/>
        <v>1</v>
      </c>
      <c r="Y25" s="868" t="b">
        <f t="shared" si="2"/>
        <v>1</v>
      </c>
      <c r="Z25" s="868" t="b">
        <f t="shared" si="2"/>
        <v>1</v>
      </c>
      <c r="AA25" s="868" t="b">
        <f t="shared" si="2"/>
        <v>1</v>
      </c>
    </row>
    <row r="26" spans="1:27" s="546" customFormat="1" ht="18.75">
      <c r="A26" s="471"/>
      <c r="B26" s="652" t="s">
        <v>172</v>
      </c>
      <c r="C26" s="642"/>
      <c r="D26" s="538"/>
      <c r="E26" s="538"/>
      <c r="F26" s="539"/>
      <c r="G26" s="820">
        <v>9</v>
      </c>
      <c r="H26" s="540"/>
      <c r="I26" s="501"/>
      <c r="J26" s="501"/>
      <c r="K26" s="498"/>
      <c r="L26" s="498"/>
      <c r="M26" s="502"/>
      <c r="N26" s="541"/>
      <c r="O26" s="542"/>
      <c r="P26" s="543"/>
      <c r="Q26" s="544"/>
      <c r="R26" s="545"/>
      <c r="S26" s="683"/>
      <c r="T26" s="877"/>
      <c r="V26" s="868" t="b">
        <f t="shared" si="1"/>
        <v>1</v>
      </c>
      <c r="W26" s="868" t="b">
        <f t="shared" si="1"/>
        <v>1</v>
      </c>
      <c r="X26" s="868" t="b">
        <f t="shared" si="2"/>
        <v>1</v>
      </c>
      <c r="Y26" s="868" t="b">
        <f t="shared" si="2"/>
        <v>1</v>
      </c>
      <c r="Z26" s="868" t="b">
        <f t="shared" si="2"/>
        <v>1</v>
      </c>
      <c r="AA26" s="868" t="b">
        <f t="shared" si="2"/>
        <v>1</v>
      </c>
    </row>
    <row r="27" spans="1:27" s="546" customFormat="1" ht="18.75">
      <c r="A27" s="471"/>
      <c r="B27" s="650" t="s">
        <v>96</v>
      </c>
      <c r="C27" s="643">
        <v>1</v>
      </c>
      <c r="D27" s="548"/>
      <c r="E27" s="548"/>
      <c r="F27" s="500"/>
      <c r="G27" s="821">
        <v>6</v>
      </c>
      <c r="H27" s="540">
        <f>G27*30</f>
        <v>180</v>
      </c>
      <c r="I27" s="501">
        <f>J27+K27+L27</f>
        <v>60</v>
      </c>
      <c r="J27" s="815">
        <v>30</v>
      </c>
      <c r="K27" s="816"/>
      <c r="L27" s="816">
        <v>30</v>
      </c>
      <c r="M27" s="817">
        <f>H27-I27</f>
        <v>120</v>
      </c>
      <c r="N27" s="818">
        <v>4</v>
      </c>
      <c r="O27" s="542"/>
      <c r="P27" s="543"/>
      <c r="Q27" s="544"/>
      <c r="R27" s="545"/>
      <c r="S27" s="683"/>
      <c r="T27" s="877"/>
      <c r="V27" s="868" t="b">
        <f t="shared" si="1"/>
        <v>0</v>
      </c>
      <c r="W27" s="868" t="b">
        <f t="shared" si="1"/>
        <v>1</v>
      </c>
      <c r="X27" s="868" t="b">
        <f t="shared" si="2"/>
        <v>1</v>
      </c>
      <c r="Y27" s="868" t="b">
        <f t="shared" si="2"/>
        <v>1</v>
      </c>
      <c r="Z27" s="868" t="b">
        <f t="shared" si="2"/>
        <v>1</v>
      </c>
      <c r="AA27" s="868" t="b">
        <f t="shared" si="2"/>
        <v>1</v>
      </c>
    </row>
    <row r="28" spans="1:27" s="546" customFormat="1" ht="37.5">
      <c r="A28" s="471" t="s">
        <v>84</v>
      </c>
      <c r="B28" s="657" t="s">
        <v>78</v>
      </c>
      <c r="C28" s="643"/>
      <c r="D28" s="499"/>
      <c r="E28" s="499"/>
      <c r="F28" s="500"/>
      <c r="G28" s="470">
        <v>4</v>
      </c>
      <c r="H28" s="540"/>
      <c r="I28" s="501"/>
      <c r="J28" s="501"/>
      <c r="K28" s="498"/>
      <c r="L28" s="498"/>
      <c r="M28" s="502"/>
      <c r="N28" s="541"/>
      <c r="O28" s="542"/>
      <c r="P28" s="543"/>
      <c r="Q28" s="544"/>
      <c r="R28" s="545"/>
      <c r="S28" s="683"/>
      <c r="T28" s="877"/>
      <c r="V28" s="868" t="b">
        <f t="shared" si="1"/>
        <v>1</v>
      </c>
      <c r="W28" s="868" t="b">
        <f t="shared" si="1"/>
        <v>1</v>
      </c>
      <c r="X28" s="868" t="b">
        <f t="shared" si="2"/>
        <v>1</v>
      </c>
      <c r="Y28" s="868" t="b">
        <f t="shared" si="2"/>
        <v>1</v>
      </c>
      <c r="Z28" s="868" t="b">
        <f t="shared" si="2"/>
        <v>1</v>
      </c>
      <c r="AA28" s="868" t="b">
        <f t="shared" si="2"/>
        <v>1</v>
      </c>
    </row>
    <row r="29" spans="1:27" s="546" customFormat="1" ht="18.75">
      <c r="A29" s="471"/>
      <c r="B29" s="652" t="s">
        <v>172</v>
      </c>
      <c r="C29" s="643"/>
      <c r="D29" s="499"/>
      <c r="E29" s="499"/>
      <c r="F29" s="500"/>
      <c r="G29" s="821">
        <v>1.5</v>
      </c>
      <c r="H29" s="540"/>
      <c r="I29" s="501"/>
      <c r="J29" s="501"/>
      <c r="K29" s="498"/>
      <c r="L29" s="498"/>
      <c r="M29" s="502"/>
      <c r="N29" s="541"/>
      <c r="O29" s="542"/>
      <c r="P29" s="543"/>
      <c r="Q29" s="544"/>
      <c r="R29" s="545"/>
      <c r="S29" s="683"/>
      <c r="T29" s="877"/>
      <c r="V29" s="868" t="b">
        <f t="shared" si="1"/>
        <v>1</v>
      </c>
      <c r="W29" s="868" t="b">
        <f t="shared" si="1"/>
        <v>1</v>
      </c>
      <c r="X29" s="868" t="b">
        <f t="shared" si="2"/>
        <v>1</v>
      </c>
      <c r="Y29" s="868" t="b">
        <f t="shared" si="2"/>
        <v>1</v>
      </c>
      <c r="Z29" s="868" t="b">
        <f t="shared" si="2"/>
        <v>1</v>
      </c>
      <c r="AA29" s="868" t="b">
        <f t="shared" si="2"/>
        <v>1</v>
      </c>
    </row>
    <row r="30" spans="1:27" s="546" customFormat="1" ht="18.75">
      <c r="A30" s="471"/>
      <c r="B30" s="650" t="s">
        <v>96</v>
      </c>
      <c r="C30" s="643">
        <v>2</v>
      </c>
      <c r="D30" s="499"/>
      <c r="E30" s="499"/>
      <c r="F30" s="500"/>
      <c r="G30" s="820">
        <v>2.5</v>
      </c>
      <c r="H30" s="540">
        <f>G30*30</f>
        <v>75</v>
      </c>
      <c r="I30" s="501">
        <f>J30+K30+L30</f>
        <v>36</v>
      </c>
      <c r="J30" s="501">
        <v>18</v>
      </c>
      <c r="K30" s="498"/>
      <c r="L30" s="498">
        <v>18</v>
      </c>
      <c r="M30" s="549">
        <f>H30-I30</f>
        <v>39</v>
      </c>
      <c r="N30" s="541"/>
      <c r="O30" s="542">
        <v>2</v>
      </c>
      <c r="P30" s="543"/>
      <c r="Q30" s="544"/>
      <c r="R30" s="545"/>
      <c r="S30" s="683"/>
      <c r="T30" s="877"/>
      <c r="V30" s="868" t="b">
        <f t="shared" si="1"/>
        <v>1</v>
      </c>
      <c r="W30" s="868" t="b">
        <f t="shared" si="1"/>
        <v>0</v>
      </c>
      <c r="X30" s="868" t="b">
        <f t="shared" si="2"/>
        <v>1</v>
      </c>
      <c r="Y30" s="868" t="b">
        <f t="shared" si="2"/>
        <v>1</v>
      </c>
      <c r="Z30" s="868" t="b">
        <f t="shared" si="2"/>
        <v>1</v>
      </c>
      <c r="AA30" s="868" t="b">
        <f t="shared" si="2"/>
        <v>1</v>
      </c>
    </row>
    <row r="31" spans="1:27" s="546" customFormat="1" ht="18.75">
      <c r="A31" s="471" t="s">
        <v>85</v>
      </c>
      <c r="B31" s="658" t="s">
        <v>80</v>
      </c>
      <c r="C31" s="644"/>
      <c r="D31" s="550"/>
      <c r="E31" s="550"/>
      <c r="F31" s="551"/>
      <c r="G31" s="470">
        <f>G32+G33</f>
        <v>11.5</v>
      </c>
      <c r="H31" s="552"/>
      <c r="I31" s="553"/>
      <c r="J31" s="553"/>
      <c r="K31" s="554"/>
      <c r="L31" s="554"/>
      <c r="M31" s="555"/>
      <c r="N31" s="556"/>
      <c r="O31" s="557"/>
      <c r="P31" s="558"/>
      <c r="Q31" s="559"/>
      <c r="R31" s="545"/>
      <c r="S31" s="683"/>
      <c r="T31" s="877"/>
      <c r="V31" s="868" t="b">
        <f t="shared" si="1"/>
        <v>1</v>
      </c>
      <c r="W31" s="868" t="b">
        <f t="shared" si="1"/>
        <v>1</v>
      </c>
      <c r="X31" s="868" t="b">
        <f t="shared" si="2"/>
        <v>1</v>
      </c>
      <c r="Y31" s="868" t="b">
        <f t="shared" si="2"/>
        <v>1</v>
      </c>
      <c r="Z31" s="868" t="b">
        <f t="shared" si="2"/>
        <v>1</v>
      </c>
      <c r="AA31" s="868" t="b">
        <f t="shared" si="2"/>
        <v>1</v>
      </c>
    </row>
    <row r="32" spans="1:27" s="546" customFormat="1" ht="18.75">
      <c r="A32" s="471"/>
      <c r="B32" s="652" t="s">
        <v>172</v>
      </c>
      <c r="C32" s="644"/>
      <c r="D32" s="550"/>
      <c r="E32" s="550"/>
      <c r="F32" s="551"/>
      <c r="G32" s="560">
        <v>6</v>
      </c>
      <c r="H32" s="552"/>
      <c r="I32" s="553"/>
      <c r="J32" s="553"/>
      <c r="K32" s="554"/>
      <c r="L32" s="554"/>
      <c r="M32" s="555"/>
      <c r="N32" s="556"/>
      <c r="O32" s="557"/>
      <c r="P32" s="558"/>
      <c r="Q32" s="559"/>
      <c r="R32" s="545"/>
      <c r="S32" s="683"/>
      <c r="T32" s="877"/>
      <c r="V32" s="868" t="b">
        <f t="shared" si="1"/>
        <v>1</v>
      </c>
      <c r="W32" s="868" t="b">
        <f t="shared" si="1"/>
        <v>1</v>
      </c>
      <c r="X32" s="868" t="b">
        <f t="shared" si="2"/>
        <v>1</v>
      </c>
      <c r="Y32" s="868" t="b">
        <f t="shared" si="2"/>
        <v>1</v>
      </c>
      <c r="Z32" s="868" t="b">
        <f t="shared" si="2"/>
        <v>1</v>
      </c>
      <c r="AA32" s="868" t="b">
        <f t="shared" si="2"/>
        <v>1</v>
      </c>
    </row>
    <row r="33" spans="1:27" s="546" customFormat="1" ht="18.75">
      <c r="A33" s="471"/>
      <c r="B33" s="650" t="s">
        <v>96</v>
      </c>
      <c r="C33" s="645" t="s">
        <v>31</v>
      </c>
      <c r="D33" s="550"/>
      <c r="E33" s="550"/>
      <c r="F33" s="551"/>
      <c r="G33" s="561">
        <v>5.5</v>
      </c>
      <c r="H33" s="552">
        <f>G33*30</f>
        <v>165</v>
      </c>
      <c r="I33" s="822">
        <f>J33+K33+L33</f>
        <v>60</v>
      </c>
      <c r="J33" s="822">
        <v>30</v>
      </c>
      <c r="K33" s="822">
        <v>15</v>
      </c>
      <c r="L33" s="822">
        <v>15</v>
      </c>
      <c r="M33" s="823">
        <f>H33-I33</f>
        <v>105</v>
      </c>
      <c r="N33" s="824">
        <v>4</v>
      </c>
      <c r="O33" s="557"/>
      <c r="P33" s="558"/>
      <c r="Q33" s="559"/>
      <c r="R33" s="545"/>
      <c r="S33" s="683"/>
      <c r="T33" s="877"/>
      <c r="V33" s="868" t="b">
        <f t="shared" si="1"/>
        <v>0</v>
      </c>
      <c r="W33" s="868" t="b">
        <f t="shared" si="1"/>
        <v>1</v>
      </c>
      <c r="X33" s="868" t="b">
        <f t="shared" si="2"/>
        <v>1</v>
      </c>
      <c r="Y33" s="868" t="b">
        <f t="shared" si="2"/>
        <v>1</v>
      </c>
      <c r="Z33" s="868" t="b">
        <f t="shared" si="2"/>
        <v>1</v>
      </c>
      <c r="AA33" s="868" t="b">
        <f t="shared" si="2"/>
        <v>1</v>
      </c>
    </row>
    <row r="34" spans="1:27" s="546" customFormat="1" ht="18.75">
      <c r="A34" s="471" t="s">
        <v>112</v>
      </c>
      <c r="B34" s="659" t="s">
        <v>44</v>
      </c>
      <c r="C34" s="609"/>
      <c r="D34" s="562"/>
      <c r="E34" s="562"/>
      <c r="F34" s="563"/>
      <c r="G34" s="470">
        <v>4</v>
      </c>
      <c r="H34" s="564"/>
      <c r="I34" s="565"/>
      <c r="J34" s="565"/>
      <c r="K34" s="565"/>
      <c r="L34" s="565"/>
      <c r="M34" s="566"/>
      <c r="N34" s="567"/>
      <c r="O34" s="545"/>
      <c r="P34" s="545"/>
      <c r="Q34" s="568"/>
      <c r="R34" s="545"/>
      <c r="S34" s="683"/>
      <c r="T34" s="877"/>
      <c r="V34" s="868" t="b">
        <f t="shared" si="1"/>
        <v>1</v>
      </c>
      <c r="W34" s="868" t="b">
        <f t="shared" si="1"/>
        <v>1</v>
      </c>
      <c r="X34" s="868" t="b">
        <f t="shared" si="2"/>
        <v>1</v>
      </c>
      <c r="Y34" s="868" t="b">
        <f t="shared" si="2"/>
        <v>1</v>
      </c>
      <c r="Z34" s="868" t="b">
        <f t="shared" si="2"/>
        <v>1</v>
      </c>
      <c r="AA34" s="868" t="b">
        <f t="shared" si="2"/>
        <v>1</v>
      </c>
    </row>
    <row r="35" spans="1:27" s="546" customFormat="1" ht="18.75">
      <c r="A35" s="471"/>
      <c r="B35" s="651" t="s">
        <v>172</v>
      </c>
      <c r="C35" s="609"/>
      <c r="D35" s="562"/>
      <c r="E35" s="562"/>
      <c r="F35" s="563"/>
      <c r="G35" s="569">
        <v>3</v>
      </c>
      <c r="H35" s="564"/>
      <c r="I35" s="565"/>
      <c r="J35" s="565"/>
      <c r="K35" s="565"/>
      <c r="L35" s="565"/>
      <c r="M35" s="566"/>
      <c r="N35" s="567"/>
      <c r="O35" s="545"/>
      <c r="P35" s="545"/>
      <c r="Q35" s="568"/>
      <c r="R35" s="545"/>
      <c r="S35" s="683"/>
      <c r="T35" s="877"/>
      <c r="V35" s="868" t="b">
        <f t="shared" si="1"/>
        <v>1</v>
      </c>
      <c r="W35" s="868" t="b">
        <f t="shared" si="1"/>
        <v>1</v>
      </c>
      <c r="X35" s="868" t="b">
        <f t="shared" si="2"/>
        <v>1</v>
      </c>
      <c r="Y35" s="868" t="b">
        <f t="shared" si="2"/>
        <v>1</v>
      </c>
      <c r="Z35" s="868" t="b">
        <f t="shared" si="2"/>
        <v>1</v>
      </c>
      <c r="AA35" s="868" t="b">
        <f t="shared" si="2"/>
        <v>1</v>
      </c>
    </row>
    <row r="36" spans="1:27" s="496" customFormat="1" ht="18.75">
      <c r="A36" s="471"/>
      <c r="B36" s="660" t="s">
        <v>96</v>
      </c>
      <c r="C36" s="574">
        <v>1</v>
      </c>
      <c r="D36" s="571"/>
      <c r="E36" s="571"/>
      <c r="F36" s="572"/>
      <c r="G36" s="573">
        <v>1</v>
      </c>
      <c r="H36" s="574">
        <f>G36*30</f>
        <v>30</v>
      </c>
      <c r="I36" s="495">
        <v>15</v>
      </c>
      <c r="J36" s="495">
        <v>15</v>
      </c>
      <c r="K36" s="495"/>
      <c r="L36" s="495"/>
      <c r="M36" s="568">
        <f>H36-I36</f>
        <v>15</v>
      </c>
      <c r="N36" s="575">
        <v>1</v>
      </c>
      <c r="O36" s="576"/>
      <c r="P36" s="577"/>
      <c r="Q36" s="578"/>
      <c r="R36" s="495"/>
      <c r="S36" s="680"/>
      <c r="T36" s="874"/>
      <c r="V36" s="868" t="b">
        <f t="shared" si="1"/>
        <v>0</v>
      </c>
      <c r="W36" s="868" t="b">
        <f t="shared" si="1"/>
        <v>1</v>
      </c>
      <c r="X36" s="868" t="b">
        <f t="shared" si="2"/>
        <v>1</v>
      </c>
      <c r="Y36" s="868" t="b">
        <f t="shared" si="2"/>
        <v>1</v>
      </c>
      <c r="Z36" s="868" t="b">
        <f t="shared" si="2"/>
        <v>1</v>
      </c>
      <c r="AA36" s="868" t="b">
        <f t="shared" si="2"/>
        <v>1</v>
      </c>
    </row>
    <row r="37" spans="1:27" s="496" customFormat="1" ht="18.75">
      <c r="A37" s="471" t="s">
        <v>128</v>
      </c>
      <c r="B37" s="661" t="s">
        <v>67</v>
      </c>
      <c r="C37" s="574"/>
      <c r="D37" s="571"/>
      <c r="E37" s="571"/>
      <c r="F37" s="572"/>
      <c r="G37" s="573">
        <f>G38+G39</f>
        <v>12</v>
      </c>
      <c r="H37" s="574"/>
      <c r="I37" s="495"/>
      <c r="J37" s="495"/>
      <c r="K37" s="495"/>
      <c r="L37" s="495"/>
      <c r="M37" s="568"/>
      <c r="N37" s="570"/>
      <c r="O37" s="574"/>
      <c r="P37" s="495"/>
      <c r="Q37" s="579"/>
      <c r="R37" s="495"/>
      <c r="S37" s="680"/>
      <c r="T37" s="874"/>
      <c r="V37" s="868" t="b">
        <f t="shared" si="1"/>
        <v>1</v>
      </c>
      <c r="W37" s="868" t="b">
        <f t="shared" si="1"/>
        <v>1</v>
      </c>
      <c r="X37" s="868" t="b">
        <f t="shared" si="2"/>
        <v>1</v>
      </c>
      <c r="Y37" s="868" t="b">
        <f t="shared" si="2"/>
        <v>1</v>
      </c>
      <c r="Z37" s="868" t="b">
        <f t="shared" si="2"/>
        <v>1</v>
      </c>
      <c r="AA37" s="868" t="b">
        <f t="shared" si="2"/>
        <v>1</v>
      </c>
    </row>
    <row r="38" spans="1:27" s="496" customFormat="1" ht="18.75">
      <c r="A38" s="471"/>
      <c r="B38" s="652" t="s">
        <v>172</v>
      </c>
      <c r="C38" s="488"/>
      <c r="D38" s="582"/>
      <c r="E38" s="582"/>
      <c r="F38" s="583"/>
      <c r="G38" s="470">
        <v>10</v>
      </c>
      <c r="H38" s="488"/>
      <c r="I38" s="584"/>
      <c r="J38" s="584"/>
      <c r="K38" s="584"/>
      <c r="L38" s="584"/>
      <c r="M38" s="585"/>
      <c r="N38" s="485"/>
      <c r="O38" s="488"/>
      <c r="P38" s="584"/>
      <c r="Q38" s="586"/>
      <c r="R38" s="495"/>
      <c r="S38" s="680"/>
      <c r="T38" s="874"/>
      <c r="V38" s="868" t="b">
        <f t="shared" si="1"/>
        <v>1</v>
      </c>
      <c r="W38" s="868" t="b">
        <f t="shared" si="1"/>
        <v>1</v>
      </c>
      <c r="X38" s="868" t="b">
        <f t="shared" si="2"/>
        <v>1</v>
      </c>
      <c r="Y38" s="868" t="b">
        <f t="shared" si="2"/>
        <v>1</v>
      </c>
      <c r="Z38" s="868" t="b">
        <f t="shared" si="2"/>
        <v>1</v>
      </c>
      <c r="AA38" s="868" t="b">
        <f t="shared" si="2"/>
        <v>1</v>
      </c>
    </row>
    <row r="39" spans="1:27" s="496" customFormat="1" ht="18.75">
      <c r="A39" s="471"/>
      <c r="B39" s="650" t="s">
        <v>96</v>
      </c>
      <c r="C39" s="646"/>
      <c r="D39" s="587">
        <v>4</v>
      </c>
      <c r="E39" s="588"/>
      <c r="F39" s="589" t="s">
        <v>82</v>
      </c>
      <c r="G39" s="470">
        <v>2</v>
      </c>
      <c r="H39" s="488">
        <f>G39*30</f>
        <v>60</v>
      </c>
      <c r="I39" s="584">
        <v>30</v>
      </c>
      <c r="J39" s="825"/>
      <c r="K39" s="825"/>
      <c r="L39" s="825">
        <v>30</v>
      </c>
      <c r="M39" s="590">
        <v>30</v>
      </c>
      <c r="N39" s="55"/>
      <c r="O39" s="28"/>
      <c r="P39" s="28"/>
      <c r="Q39" s="591">
        <v>2</v>
      </c>
      <c r="R39" s="592"/>
      <c r="S39" s="684"/>
      <c r="T39" s="35"/>
      <c r="V39" s="868" t="b">
        <f t="shared" si="1"/>
        <v>1</v>
      </c>
      <c r="W39" s="868" t="b">
        <f t="shared" si="1"/>
        <v>1</v>
      </c>
      <c r="X39" s="868" t="b">
        <f t="shared" si="2"/>
        <v>1</v>
      </c>
      <c r="Y39" s="868" t="b">
        <f t="shared" si="2"/>
        <v>0</v>
      </c>
      <c r="Z39" s="868" t="b">
        <f t="shared" si="2"/>
        <v>1</v>
      </c>
      <c r="AA39" s="868" t="b">
        <f t="shared" si="2"/>
        <v>1</v>
      </c>
    </row>
    <row r="40" spans="1:27" s="604" customFormat="1" ht="18.75">
      <c r="A40" s="525" t="s">
        <v>129</v>
      </c>
      <c r="B40" s="662" t="s">
        <v>231</v>
      </c>
      <c r="C40" s="605"/>
      <c r="D40" s="593"/>
      <c r="E40" s="593"/>
      <c r="F40" s="594"/>
      <c r="G40" s="595">
        <v>6</v>
      </c>
      <c r="H40" s="596"/>
      <c r="I40" s="597"/>
      <c r="J40" s="598"/>
      <c r="K40" s="523"/>
      <c r="L40" s="523"/>
      <c r="M40" s="599"/>
      <c r="N40" s="600"/>
      <c r="O40" s="593"/>
      <c r="P40" s="601"/>
      <c r="Q40" s="602"/>
      <c r="R40" s="603"/>
      <c r="S40" s="685"/>
      <c r="T40" s="878"/>
      <c r="V40" s="868" t="b">
        <f t="shared" si="1"/>
        <v>1</v>
      </c>
      <c r="W40" s="868" t="b">
        <f t="shared" si="1"/>
        <v>1</v>
      </c>
      <c r="X40" s="868" t="b">
        <f t="shared" si="2"/>
        <v>1</v>
      </c>
      <c r="Y40" s="868" t="b">
        <f t="shared" si="2"/>
        <v>1</v>
      </c>
      <c r="Z40" s="868" t="b">
        <f t="shared" si="2"/>
        <v>1</v>
      </c>
      <c r="AA40" s="868" t="b">
        <f t="shared" si="2"/>
        <v>1</v>
      </c>
    </row>
    <row r="41" spans="1:27" s="604" customFormat="1" ht="18.75">
      <c r="A41" s="525"/>
      <c r="B41" s="663" t="s">
        <v>172</v>
      </c>
      <c r="C41" s="605"/>
      <c r="D41" s="593"/>
      <c r="E41" s="593"/>
      <c r="F41" s="594"/>
      <c r="G41" s="595">
        <v>2</v>
      </c>
      <c r="H41" s="596"/>
      <c r="I41" s="597"/>
      <c r="J41" s="598"/>
      <c r="K41" s="523"/>
      <c r="L41" s="523"/>
      <c r="M41" s="599"/>
      <c r="N41" s="600"/>
      <c r="O41" s="593"/>
      <c r="P41" s="601"/>
      <c r="Q41" s="602"/>
      <c r="R41" s="603"/>
      <c r="S41" s="685"/>
      <c r="T41" s="878"/>
      <c r="V41" s="868" t="b">
        <f t="shared" si="1"/>
        <v>1</v>
      </c>
      <c r="W41" s="868" t="b">
        <f t="shared" si="1"/>
        <v>1</v>
      </c>
      <c r="X41" s="868" t="b">
        <f t="shared" si="2"/>
        <v>1</v>
      </c>
      <c r="Y41" s="868" t="b">
        <f t="shared" si="2"/>
        <v>1</v>
      </c>
      <c r="Z41" s="868" t="b">
        <f t="shared" si="2"/>
        <v>1</v>
      </c>
      <c r="AA41" s="868" t="b">
        <f t="shared" si="2"/>
        <v>1</v>
      </c>
    </row>
    <row r="42" spans="1:27" s="604" customFormat="1" ht="18.75">
      <c r="A42" s="525"/>
      <c r="B42" s="664" t="s">
        <v>96</v>
      </c>
      <c r="C42" s="605"/>
      <c r="D42" s="593">
        <v>1</v>
      </c>
      <c r="E42" s="593"/>
      <c r="F42" s="594"/>
      <c r="G42" s="595">
        <v>4</v>
      </c>
      <c r="H42" s="596">
        <f>G42*30</f>
        <v>120</v>
      </c>
      <c r="I42" s="597">
        <f>J42+K42+L42</f>
        <v>60</v>
      </c>
      <c r="J42" s="598">
        <v>30</v>
      </c>
      <c r="K42" s="523">
        <v>30</v>
      </c>
      <c r="L42" s="523"/>
      <c r="M42" s="599">
        <f>H42-I42</f>
        <v>60</v>
      </c>
      <c r="N42" s="600">
        <v>4</v>
      </c>
      <c r="O42" s="593"/>
      <c r="P42" s="601"/>
      <c r="Q42" s="602"/>
      <c r="R42" s="603"/>
      <c r="S42" s="685"/>
      <c r="T42" s="878"/>
      <c r="V42" s="868" t="b">
        <f t="shared" si="1"/>
        <v>0</v>
      </c>
      <c r="W42" s="868" t="b">
        <f t="shared" si="1"/>
        <v>1</v>
      </c>
      <c r="X42" s="868" t="b">
        <f t="shared" si="2"/>
        <v>1</v>
      </c>
      <c r="Y42" s="868" t="b">
        <f t="shared" si="2"/>
        <v>1</v>
      </c>
      <c r="Z42" s="868" t="b">
        <f t="shared" si="2"/>
        <v>1</v>
      </c>
      <c r="AA42" s="868" t="b">
        <f t="shared" si="2"/>
        <v>1</v>
      </c>
    </row>
    <row r="43" spans="1:27" s="604" customFormat="1" ht="18.75">
      <c r="A43" s="525" t="s">
        <v>136</v>
      </c>
      <c r="B43" s="606" t="s">
        <v>175</v>
      </c>
      <c r="C43" s="605"/>
      <c r="D43" s="593"/>
      <c r="E43" s="593"/>
      <c r="F43" s="594"/>
      <c r="G43" s="595">
        <v>9</v>
      </c>
      <c r="H43" s="596"/>
      <c r="I43" s="597"/>
      <c r="J43" s="598"/>
      <c r="K43" s="523"/>
      <c r="L43" s="523"/>
      <c r="M43" s="599"/>
      <c r="N43" s="600"/>
      <c r="O43" s="593"/>
      <c r="P43" s="601"/>
      <c r="Q43" s="602"/>
      <c r="R43" s="603"/>
      <c r="S43" s="685"/>
      <c r="T43" s="878"/>
      <c r="V43" s="868" t="b">
        <f t="shared" si="1"/>
        <v>1</v>
      </c>
      <c r="W43" s="868" t="b">
        <f t="shared" si="1"/>
        <v>1</v>
      </c>
      <c r="X43" s="868" t="b">
        <f t="shared" si="2"/>
        <v>1</v>
      </c>
      <c r="Y43" s="868" t="b">
        <f t="shared" si="2"/>
        <v>1</v>
      </c>
      <c r="Z43" s="868" t="b">
        <f t="shared" si="2"/>
        <v>1</v>
      </c>
      <c r="AA43" s="868" t="b">
        <f t="shared" si="2"/>
        <v>1</v>
      </c>
    </row>
    <row r="44" spans="1:27" s="604" customFormat="1" ht="18.75">
      <c r="A44" s="525"/>
      <c r="B44" s="607" t="s">
        <v>96</v>
      </c>
      <c r="C44" s="605" t="s">
        <v>79</v>
      </c>
      <c r="D44" s="593"/>
      <c r="E44" s="593"/>
      <c r="F44" s="594"/>
      <c r="G44" s="595">
        <v>9</v>
      </c>
      <c r="H44" s="596">
        <f>G44*30</f>
        <v>270</v>
      </c>
      <c r="I44" s="597">
        <f>J44+K44+L44</f>
        <v>72</v>
      </c>
      <c r="J44" s="598">
        <v>36</v>
      </c>
      <c r="K44" s="523">
        <v>36</v>
      </c>
      <c r="L44" s="523"/>
      <c r="M44" s="599">
        <f>H44-I44</f>
        <v>198</v>
      </c>
      <c r="N44" s="600"/>
      <c r="O44" s="593">
        <v>4</v>
      </c>
      <c r="P44" s="601"/>
      <c r="Q44" s="602"/>
      <c r="R44" s="603"/>
      <c r="S44" s="685"/>
      <c r="T44" s="878"/>
      <c r="V44" s="868" t="b">
        <f t="shared" si="1"/>
        <v>1</v>
      </c>
      <c r="W44" s="868" t="b">
        <f t="shared" si="1"/>
        <v>0</v>
      </c>
      <c r="X44" s="868" t="b">
        <f t="shared" si="2"/>
        <v>1</v>
      </c>
      <c r="Y44" s="868" t="b">
        <f t="shared" si="2"/>
        <v>1</v>
      </c>
      <c r="Z44" s="868" t="b">
        <f t="shared" si="2"/>
        <v>1</v>
      </c>
      <c r="AA44" s="868" t="b">
        <f t="shared" si="2"/>
        <v>1</v>
      </c>
    </row>
    <row r="45" spans="1:27" s="496" customFormat="1" ht="18.75">
      <c r="A45" s="471" t="s">
        <v>137</v>
      </c>
      <c r="B45" s="608" t="s">
        <v>66</v>
      </c>
      <c r="C45" s="609"/>
      <c r="D45" s="610"/>
      <c r="E45" s="610"/>
      <c r="F45" s="563"/>
      <c r="G45" s="573">
        <f>G46+G47</f>
        <v>4</v>
      </c>
      <c r="H45" s="564"/>
      <c r="I45" s="611"/>
      <c r="J45" s="565"/>
      <c r="K45" s="610"/>
      <c r="L45" s="610"/>
      <c r="M45" s="612"/>
      <c r="N45" s="567"/>
      <c r="O45" s="545"/>
      <c r="P45" s="545"/>
      <c r="Q45" s="568"/>
      <c r="R45" s="545"/>
      <c r="S45" s="683"/>
      <c r="T45" s="877"/>
      <c r="V45" s="868" t="b">
        <f t="shared" si="1"/>
        <v>1</v>
      </c>
      <c r="W45" s="868" t="b">
        <f t="shared" si="1"/>
        <v>1</v>
      </c>
      <c r="X45" s="868" t="b">
        <f t="shared" si="2"/>
        <v>1</v>
      </c>
      <c r="Y45" s="868" t="b">
        <f t="shared" si="2"/>
        <v>1</v>
      </c>
      <c r="Z45" s="868" t="b">
        <f t="shared" si="2"/>
        <v>1</v>
      </c>
      <c r="AA45" s="868" t="b">
        <f t="shared" si="2"/>
        <v>1</v>
      </c>
    </row>
    <row r="46" spans="1:27" s="496" customFormat="1" ht="18.75">
      <c r="A46" s="471"/>
      <c r="B46" s="608" t="s">
        <v>172</v>
      </c>
      <c r="C46" s="609"/>
      <c r="D46" s="610"/>
      <c r="E46" s="610"/>
      <c r="F46" s="563"/>
      <c r="G46" s="573">
        <v>2</v>
      </c>
      <c r="H46" s="564"/>
      <c r="I46" s="611"/>
      <c r="J46" s="565"/>
      <c r="K46" s="610"/>
      <c r="L46" s="610"/>
      <c r="M46" s="612"/>
      <c r="N46" s="567"/>
      <c r="O46" s="545"/>
      <c r="P46" s="545"/>
      <c r="Q46" s="568"/>
      <c r="R46" s="545"/>
      <c r="S46" s="683"/>
      <c r="T46" s="877"/>
      <c r="V46" s="868" t="b">
        <f t="shared" si="1"/>
        <v>1</v>
      </c>
      <c r="W46" s="868" t="b">
        <f t="shared" si="1"/>
        <v>1</v>
      </c>
      <c r="X46" s="868" t="b">
        <f t="shared" si="2"/>
        <v>1</v>
      </c>
      <c r="Y46" s="868" t="b">
        <f t="shared" si="2"/>
        <v>1</v>
      </c>
      <c r="Z46" s="868" t="b">
        <f t="shared" si="2"/>
        <v>1</v>
      </c>
      <c r="AA46" s="868" t="b">
        <f t="shared" si="2"/>
        <v>1</v>
      </c>
    </row>
    <row r="47" spans="1:27" s="496" customFormat="1" ht="18.75">
      <c r="A47" s="471"/>
      <c r="B47" s="613" t="s">
        <v>96</v>
      </c>
      <c r="C47" s="614" t="s">
        <v>81</v>
      </c>
      <c r="D47" s="615"/>
      <c r="E47" s="615"/>
      <c r="F47" s="616"/>
      <c r="G47" s="617">
        <v>2</v>
      </c>
      <c r="H47" s="618">
        <f>G47*30</f>
        <v>60</v>
      </c>
      <c r="I47" s="619">
        <f>J47+K47+L47</f>
        <v>54</v>
      </c>
      <c r="J47" s="620">
        <v>36</v>
      </c>
      <c r="K47" s="621">
        <v>9</v>
      </c>
      <c r="L47" s="621">
        <v>9</v>
      </c>
      <c r="M47" s="622">
        <f>H47-I47</f>
        <v>6</v>
      </c>
      <c r="N47" s="623"/>
      <c r="O47" s="624"/>
      <c r="P47" s="624"/>
      <c r="Q47" s="625">
        <v>3</v>
      </c>
      <c r="R47" s="545"/>
      <c r="S47" s="683"/>
      <c r="T47" s="877"/>
      <c r="V47" s="868" t="b">
        <f t="shared" si="1"/>
        <v>1</v>
      </c>
      <c r="W47" s="868" t="b">
        <f t="shared" si="1"/>
        <v>1</v>
      </c>
      <c r="X47" s="868" t="b">
        <f t="shared" si="2"/>
        <v>1</v>
      </c>
      <c r="Y47" s="868" t="b">
        <f t="shared" si="2"/>
        <v>0</v>
      </c>
      <c r="Z47" s="868" t="b">
        <f t="shared" si="2"/>
        <v>1</v>
      </c>
      <c r="AA47" s="868" t="b">
        <f t="shared" si="2"/>
        <v>1</v>
      </c>
    </row>
    <row r="48" spans="1:27" s="496" customFormat="1" ht="18.75">
      <c r="A48" s="471" t="s">
        <v>144</v>
      </c>
      <c r="B48" s="626" t="s">
        <v>45</v>
      </c>
      <c r="C48" s="627"/>
      <c r="D48" s="472"/>
      <c r="E48" s="473"/>
      <c r="F48" s="474"/>
      <c r="G48" s="573">
        <f>G49+G50</f>
        <v>3</v>
      </c>
      <c r="H48" s="475"/>
      <c r="I48" s="472"/>
      <c r="J48" s="472"/>
      <c r="K48" s="472"/>
      <c r="L48" s="472"/>
      <c r="M48" s="476"/>
      <c r="N48" s="477"/>
      <c r="O48" s="473"/>
      <c r="P48" s="473"/>
      <c r="Q48" s="474"/>
      <c r="R48" s="473"/>
      <c r="S48" s="678"/>
      <c r="T48" s="872"/>
      <c r="V48" s="868" t="b">
        <f t="shared" si="1"/>
        <v>1</v>
      </c>
      <c r="W48" s="868" t="b">
        <f t="shared" si="1"/>
        <v>1</v>
      </c>
      <c r="X48" s="868" t="b">
        <f t="shared" si="2"/>
        <v>1</v>
      </c>
      <c r="Y48" s="868" t="b">
        <f t="shared" si="2"/>
        <v>1</v>
      </c>
      <c r="Z48" s="868" t="b">
        <f t="shared" si="2"/>
        <v>1</v>
      </c>
      <c r="AA48" s="868" t="b">
        <f t="shared" si="2"/>
        <v>1</v>
      </c>
    </row>
    <row r="49" spans="1:27" s="496" customFormat="1" ht="18.75">
      <c r="A49" s="471"/>
      <c r="B49" s="608" t="s">
        <v>172</v>
      </c>
      <c r="C49" s="627"/>
      <c r="D49" s="472"/>
      <c r="E49" s="473"/>
      <c r="F49" s="474"/>
      <c r="G49" s="573">
        <v>2</v>
      </c>
      <c r="H49" s="475"/>
      <c r="I49" s="472"/>
      <c r="J49" s="472"/>
      <c r="K49" s="472"/>
      <c r="L49" s="472"/>
      <c r="M49" s="476"/>
      <c r="N49" s="477"/>
      <c r="O49" s="473"/>
      <c r="P49" s="473"/>
      <c r="Q49" s="474"/>
      <c r="R49" s="473"/>
      <c r="S49" s="678"/>
      <c r="T49" s="872"/>
      <c r="V49" s="868" t="b">
        <f t="shared" si="1"/>
        <v>1</v>
      </c>
      <c r="W49" s="868" t="b">
        <f t="shared" si="1"/>
        <v>1</v>
      </c>
      <c r="X49" s="868" t="b">
        <f t="shared" si="2"/>
        <v>1</v>
      </c>
      <c r="Y49" s="868" t="b">
        <f t="shared" si="2"/>
        <v>1</v>
      </c>
      <c r="Z49" s="868" t="b">
        <f t="shared" si="2"/>
        <v>1</v>
      </c>
      <c r="AA49" s="868" t="b">
        <f t="shared" si="2"/>
        <v>1</v>
      </c>
    </row>
    <row r="50" spans="1:27" s="496" customFormat="1" ht="19.5" thickBot="1">
      <c r="A50" s="690"/>
      <c r="B50" s="613" t="s">
        <v>96</v>
      </c>
      <c r="C50" s="618"/>
      <c r="D50" s="691">
        <v>5</v>
      </c>
      <c r="E50" s="691"/>
      <c r="F50" s="692"/>
      <c r="G50" s="693">
        <v>1</v>
      </c>
      <c r="H50" s="694">
        <f>G50*30</f>
        <v>30</v>
      </c>
      <c r="I50" s="695">
        <f>J50+K50+L50</f>
        <v>15</v>
      </c>
      <c r="J50" s="620">
        <v>15</v>
      </c>
      <c r="K50" s="621"/>
      <c r="L50" s="621"/>
      <c r="M50" s="622">
        <f>H50-I50</f>
        <v>15</v>
      </c>
      <c r="N50" s="696"/>
      <c r="O50" s="691"/>
      <c r="P50" s="624"/>
      <c r="Q50" s="625"/>
      <c r="R50" s="624">
        <v>1</v>
      </c>
      <c r="S50" s="697"/>
      <c r="T50" s="877"/>
      <c r="V50" s="868" t="b">
        <f t="shared" si="1"/>
        <v>1</v>
      </c>
      <c r="W50" s="868" t="b">
        <f t="shared" si="1"/>
        <v>1</v>
      </c>
      <c r="X50" s="868" t="b">
        <f t="shared" si="2"/>
        <v>1</v>
      </c>
      <c r="Y50" s="868" t="b">
        <f t="shared" si="2"/>
        <v>1</v>
      </c>
      <c r="Z50" s="868" t="b">
        <f t="shared" si="2"/>
        <v>0</v>
      </c>
      <c r="AA50" s="868" t="b">
        <f t="shared" si="2"/>
        <v>1</v>
      </c>
    </row>
    <row r="51" spans="1:27" s="496" customFormat="1" ht="19.5" thickBot="1">
      <c r="A51" s="1190" t="s">
        <v>176</v>
      </c>
      <c r="B51" s="1191"/>
      <c r="C51" s="628"/>
      <c r="D51" s="629"/>
      <c r="E51" s="629"/>
      <c r="F51" s="630"/>
      <c r="G51" s="631">
        <f>G12+G15+G17+G18+G20+G23+G26+G29+G32+G35+G38+G41+G46+G49</f>
        <v>51.5</v>
      </c>
      <c r="H51" s="698"/>
      <c r="I51" s="633"/>
      <c r="J51" s="633"/>
      <c r="K51" s="633"/>
      <c r="L51" s="633"/>
      <c r="M51" s="633"/>
      <c r="N51" s="632"/>
      <c r="O51" s="633"/>
      <c r="P51" s="633"/>
      <c r="Q51" s="633"/>
      <c r="R51" s="699"/>
      <c r="S51" s="700"/>
      <c r="T51" s="879"/>
      <c r="V51" s="538"/>
      <c r="W51" s="538"/>
      <c r="X51" s="538"/>
      <c r="Y51" s="538"/>
      <c r="Z51" s="538"/>
      <c r="AA51" s="538"/>
    </row>
    <row r="52" spans="1:28" s="81" customFormat="1" ht="19.5" thickBot="1">
      <c r="A52" s="1139" t="s">
        <v>97</v>
      </c>
      <c r="B52" s="1140"/>
      <c r="C52" s="183"/>
      <c r="D52" s="184"/>
      <c r="E52" s="184"/>
      <c r="F52" s="187">
        <f>G11+G14+G17+G18+G19+G22+G25+G28+G31+G34+G37+G40+G43+G45+G48</f>
        <v>93.5</v>
      </c>
      <c r="G52" s="186">
        <f>G13+G16+G21+G24+G27+G30+G33+G36+G39+G42+G44+G47+G50</f>
        <v>42</v>
      </c>
      <c r="H52" s="188">
        <f aca="true" t="shared" si="3" ref="H52:S52">SUM(H11:H50)</f>
        <v>1260</v>
      </c>
      <c r="I52" s="188">
        <f t="shared" si="3"/>
        <v>547</v>
      </c>
      <c r="J52" s="188">
        <f t="shared" si="3"/>
        <v>273</v>
      </c>
      <c r="K52" s="188">
        <f t="shared" si="3"/>
        <v>135</v>
      </c>
      <c r="L52" s="188">
        <f t="shared" si="3"/>
        <v>139</v>
      </c>
      <c r="M52" s="188">
        <f t="shared" si="3"/>
        <v>713</v>
      </c>
      <c r="N52" s="189">
        <f t="shared" si="3"/>
        <v>22</v>
      </c>
      <c r="O52" s="189">
        <f t="shared" si="3"/>
        <v>6.5</v>
      </c>
      <c r="P52" s="189">
        <f t="shared" si="3"/>
        <v>0</v>
      </c>
      <c r="Q52" s="386">
        <f t="shared" si="3"/>
        <v>5</v>
      </c>
      <c r="R52" s="386">
        <f t="shared" si="3"/>
        <v>1</v>
      </c>
      <c r="S52" s="686">
        <f t="shared" si="3"/>
        <v>0</v>
      </c>
      <c r="T52" s="383"/>
      <c r="V52" s="905">
        <f aca="true" t="shared" si="4" ref="V52:AA52">SUMIF(V11:V50,FALSE,$G11:$G50)</f>
        <v>24.5</v>
      </c>
      <c r="W52" s="905">
        <f t="shared" si="4"/>
        <v>12.5</v>
      </c>
      <c r="X52" s="905">
        <f t="shared" si="4"/>
        <v>0</v>
      </c>
      <c r="Y52" s="905">
        <f t="shared" si="4"/>
        <v>4</v>
      </c>
      <c r="Z52" s="905">
        <f t="shared" si="4"/>
        <v>1</v>
      </c>
      <c r="AA52" s="905">
        <f t="shared" si="4"/>
        <v>0</v>
      </c>
      <c r="AB52" s="81">
        <f>SUM(V52:AA52)</f>
        <v>42</v>
      </c>
    </row>
    <row r="53" spans="1:28" s="81" customFormat="1" ht="19.5" thickBot="1">
      <c r="A53" s="1156" t="s">
        <v>110</v>
      </c>
      <c r="B53" s="1157"/>
      <c r="C53" s="1157"/>
      <c r="D53" s="1157"/>
      <c r="E53" s="1157"/>
      <c r="F53" s="1157"/>
      <c r="G53" s="1157"/>
      <c r="H53" s="1157"/>
      <c r="I53" s="1157"/>
      <c r="J53" s="1157"/>
      <c r="K53" s="1157"/>
      <c r="L53" s="1157"/>
      <c r="M53" s="1157"/>
      <c r="N53" s="1157"/>
      <c r="O53" s="1157"/>
      <c r="P53" s="1157"/>
      <c r="Q53" s="1157"/>
      <c r="R53" s="1157"/>
      <c r="S53" s="1158"/>
      <c r="T53" s="871"/>
      <c r="V53" s="894"/>
      <c r="W53" s="894"/>
      <c r="X53" s="894"/>
      <c r="Y53" s="894"/>
      <c r="Z53" s="894"/>
      <c r="AA53" s="894"/>
      <c r="AB53" s="906">
        <f>SUMIF(B11:B50,"*передвищої*",G11:G50)</f>
        <v>51.5</v>
      </c>
    </row>
    <row r="54" spans="1:27" s="840" customFormat="1" ht="18.75">
      <c r="A54" s="830" t="s">
        <v>65</v>
      </c>
      <c r="B54" s="831" t="s">
        <v>30</v>
      </c>
      <c r="C54" s="832"/>
      <c r="D54" s="832"/>
      <c r="E54" s="832"/>
      <c r="F54" s="832"/>
      <c r="G54" s="833"/>
      <c r="H54" s="834"/>
      <c r="I54" s="832"/>
      <c r="J54" s="832"/>
      <c r="K54" s="832"/>
      <c r="L54" s="832"/>
      <c r="M54" s="832"/>
      <c r="N54" s="835"/>
      <c r="O54" s="836"/>
      <c r="P54" s="837"/>
      <c r="Q54" s="838"/>
      <c r="R54" s="834"/>
      <c r="S54" s="839"/>
      <c r="T54" s="880"/>
      <c r="V54" s="896"/>
      <c r="W54" s="896"/>
      <c r="X54" s="896"/>
      <c r="Y54" s="896"/>
      <c r="Z54" s="896"/>
      <c r="AA54" s="896"/>
    </row>
    <row r="55" spans="1:27" s="840" customFormat="1" ht="19.5" thickBot="1">
      <c r="A55" s="841"/>
      <c r="B55" s="842" t="s">
        <v>29</v>
      </c>
      <c r="C55" s="843"/>
      <c r="D55" s="843"/>
      <c r="E55" s="843"/>
      <c r="F55" s="844"/>
      <c r="G55" s="845"/>
      <c r="H55" s="846"/>
      <c r="I55" s="847"/>
      <c r="J55" s="848"/>
      <c r="K55" s="847"/>
      <c r="L55" s="847"/>
      <c r="M55" s="848"/>
      <c r="N55" s="849"/>
      <c r="O55" s="850"/>
      <c r="P55" s="851"/>
      <c r="Q55" s="852"/>
      <c r="R55" s="853"/>
      <c r="S55" s="854"/>
      <c r="T55" s="880"/>
      <c r="V55" s="896"/>
      <c r="W55" s="896"/>
      <c r="X55" s="896"/>
      <c r="Y55" s="896"/>
      <c r="Z55" s="896"/>
      <c r="AA55" s="896"/>
    </row>
    <row r="56" spans="1:27" s="81" customFormat="1" ht="18.75">
      <c r="A56" s="194" t="s">
        <v>61</v>
      </c>
      <c r="B56" s="82" t="s">
        <v>277</v>
      </c>
      <c r="C56" s="195"/>
      <c r="D56" s="196"/>
      <c r="E56" s="196"/>
      <c r="F56" s="197"/>
      <c r="G56" s="776">
        <v>4</v>
      </c>
      <c r="H56" s="151"/>
      <c r="I56" s="153"/>
      <c r="J56" s="788"/>
      <c r="K56" s="153"/>
      <c r="L56" s="153"/>
      <c r="M56" s="789"/>
      <c r="N56" s="151"/>
      <c r="O56" s="153"/>
      <c r="P56" s="153"/>
      <c r="Q56" s="388"/>
      <c r="R56" s="61"/>
      <c r="S56" s="141"/>
      <c r="T56" s="207"/>
      <c r="V56" s="868" t="b">
        <f aca="true" t="shared" si="5" ref="V56:AA56">ISBLANK(N56)</f>
        <v>1</v>
      </c>
      <c r="W56" s="868" t="b">
        <f t="shared" si="5"/>
        <v>1</v>
      </c>
      <c r="X56" s="868" t="b">
        <f t="shared" si="5"/>
        <v>1</v>
      </c>
      <c r="Y56" s="868" t="b">
        <f t="shared" si="5"/>
        <v>1</v>
      </c>
      <c r="Z56" s="868" t="b">
        <f t="shared" si="5"/>
        <v>1</v>
      </c>
      <c r="AA56" s="868" t="b">
        <f t="shared" si="5"/>
        <v>1</v>
      </c>
    </row>
    <row r="57" spans="1:27" s="81" customFormat="1" ht="18.75">
      <c r="A57" s="194"/>
      <c r="B57" s="126" t="s">
        <v>96</v>
      </c>
      <c r="C57" s="411"/>
      <c r="D57" s="111" t="s">
        <v>79</v>
      </c>
      <c r="E57" s="111"/>
      <c r="F57" s="167"/>
      <c r="G57" s="777">
        <v>4</v>
      </c>
      <c r="H57" s="26">
        <f aca="true" t="shared" si="6" ref="H57:H97">G57*30</f>
        <v>120</v>
      </c>
      <c r="I57" s="198">
        <f>SUM(J57:K57)</f>
        <v>72</v>
      </c>
      <c r="J57" s="198">
        <v>36</v>
      </c>
      <c r="K57" s="61">
        <v>36</v>
      </c>
      <c r="L57" s="61"/>
      <c r="M57" s="790">
        <f>H57-I57</f>
        <v>48</v>
      </c>
      <c r="N57" s="168"/>
      <c r="O57" s="75">
        <v>4</v>
      </c>
      <c r="P57" s="75"/>
      <c r="Q57" s="76"/>
      <c r="R57" s="61"/>
      <c r="S57" s="141"/>
      <c r="T57" s="207"/>
      <c r="V57" s="868" t="b">
        <f aca="true" t="shared" si="7" ref="V57:AA97">ISBLANK(N57)</f>
        <v>1</v>
      </c>
      <c r="W57" s="868" t="b">
        <f t="shared" si="7"/>
        <v>0</v>
      </c>
      <c r="X57" s="868" t="b">
        <f t="shared" si="7"/>
        <v>1</v>
      </c>
      <c r="Y57" s="868" t="b">
        <f t="shared" si="7"/>
        <v>1</v>
      </c>
      <c r="Z57" s="868" t="b">
        <f t="shared" si="7"/>
        <v>1</v>
      </c>
      <c r="AA57" s="868" t="b">
        <f t="shared" si="7"/>
        <v>1</v>
      </c>
    </row>
    <row r="58" spans="1:27" s="81" customFormat="1" ht="18.75">
      <c r="A58" s="164" t="s">
        <v>62</v>
      </c>
      <c r="B58" s="82" t="s">
        <v>270</v>
      </c>
      <c r="C58" s="199"/>
      <c r="D58" s="80"/>
      <c r="E58" s="80"/>
      <c r="F58" s="157"/>
      <c r="G58" s="855">
        <v>4.5</v>
      </c>
      <c r="H58" s="26"/>
      <c r="I58" s="198"/>
      <c r="J58" s="198"/>
      <c r="K58" s="61"/>
      <c r="L58" s="61"/>
      <c r="M58" s="790"/>
      <c r="N58" s="26"/>
      <c r="O58" s="61"/>
      <c r="P58" s="61"/>
      <c r="Q58" s="64"/>
      <c r="R58" s="61"/>
      <c r="S58" s="141"/>
      <c r="T58" s="207"/>
      <c r="V58" s="868" t="b">
        <f t="shared" si="7"/>
        <v>1</v>
      </c>
      <c r="W58" s="868" t="b">
        <f t="shared" si="7"/>
        <v>1</v>
      </c>
      <c r="X58" s="868" t="b">
        <f t="shared" si="7"/>
        <v>1</v>
      </c>
      <c r="Y58" s="868" t="b">
        <f t="shared" si="7"/>
        <v>1</v>
      </c>
      <c r="Z58" s="868" t="b">
        <f t="shared" si="7"/>
        <v>1</v>
      </c>
      <c r="AA58" s="868" t="b">
        <f t="shared" si="7"/>
        <v>1</v>
      </c>
    </row>
    <row r="59" spans="1:27" s="81" customFormat="1" ht="18.75">
      <c r="A59" s="412"/>
      <c r="B59" s="82" t="s">
        <v>271</v>
      </c>
      <c r="C59" s="199"/>
      <c r="D59" s="80"/>
      <c r="E59" s="80"/>
      <c r="F59" s="157"/>
      <c r="G59" s="855">
        <v>4.5</v>
      </c>
      <c r="H59" s="26"/>
      <c r="I59" s="198"/>
      <c r="J59" s="198"/>
      <c r="K59" s="61"/>
      <c r="L59" s="61"/>
      <c r="M59" s="790"/>
      <c r="N59" s="26"/>
      <c r="O59" s="61"/>
      <c r="P59" s="67"/>
      <c r="Q59" s="64"/>
      <c r="R59" s="61"/>
      <c r="S59" s="141"/>
      <c r="T59" s="207"/>
      <c r="V59" s="868" t="b">
        <f t="shared" si="7"/>
        <v>1</v>
      </c>
      <c r="W59" s="868" t="b">
        <f t="shared" si="7"/>
        <v>1</v>
      </c>
      <c r="X59" s="868" t="b">
        <f t="shared" si="7"/>
        <v>1</v>
      </c>
      <c r="Y59" s="868" t="b">
        <f t="shared" si="7"/>
        <v>1</v>
      </c>
      <c r="Z59" s="868" t="b">
        <f t="shared" si="7"/>
        <v>1</v>
      </c>
      <c r="AA59" s="868" t="b">
        <f t="shared" si="7"/>
        <v>1</v>
      </c>
    </row>
    <row r="60" spans="1:27" s="81" customFormat="1" ht="18.75">
      <c r="A60" s="412"/>
      <c r="B60" s="126" t="s">
        <v>96</v>
      </c>
      <c r="C60" s="199"/>
      <c r="D60" s="80" t="s">
        <v>43</v>
      </c>
      <c r="E60" s="80"/>
      <c r="F60" s="157"/>
      <c r="G60" s="855">
        <v>2</v>
      </c>
      <c r="H60" s="26">
        <f t="shared" si="6"/>
        <v>60</v>
      </c>
      <c r="I60" s="198">
        <f>SUM(J60:K60)</f>
        <v>45</v>
      </c>
      <c r="J60" s="198">
        <v>30</v>
      </c>
      <c r="K60" s="61">
        <v>15</v>
      </c>
      <c r="L60" s="61"/>
      <c r="M60" s="790">
        <f>H60-I60</f>
        <v>15</v>
      </c>
      <c r="N60" s="26"/>
      <c r="O60" s="61"/>
      <c r="P60" s="67">
        <v>3</v>
      </c>
      <c r="Q60" s="64"/>
      <c r="R60" s="61"/>
      <c r="S60" s="141"/>
      <c r="T60" s="207"/>
      <c r="V60" s="868" t="b">
        <f t="shared" si="7"/>
        <v>1</v>
      </c>
      <c r="W60" s="868" t="b">
        <f t="shared" si="7"/>
        <v>1</v>
      </c>
      <c r="X60" s="868" t="b">
        <f t="shared" si="7"/>
        <v>0</v>
      </c>
      <c r="Y60" s="868" t="b">
        <f t="shared" si="7"/>
        <v>1</v>
      </c>
      <c r="Z60" s="868" t="b">
        <f t="shared" si="7"/>
        <v>1</v>
      </c>
      <c r="AA60" s="868" t="b">
        <f t="shared" si="7"/>
        <v>1</v>
      </c>
    </row>
    <row r="61" spans="1:27" s="81" customFormat="1" ht="18.75">
      <c r="A61" s="200" t="s">
        <v>63</v>
      </c>
      <c r="B61" s="82" t="s">
        <v>269</v>
      </c>
      <c r="C61" s="127"/>
      <c r="D61" s="80"/>
      <c r="E61" s="80"/>
      <c r="F61" s="132"/>
      <c r="G61" s="779">
        <v>4</v>
      </c>
      <c r="H61" s="26"/>
      <c r="I61" s="198"/>
      <c r="J61" s="198"/>
      <c r="K61" s="61"/>
      <c r="L61" s="61"/>
      <c r="M61" s="790"/>
      <c r="N61" s="26"/>
      <c r="O61" s="61"/>
      <c r="P61" s="67"/>
      <c r="Q61" s="64"/>
      <c r="R61" s="61"/>
      <c r="S61" s="141"/>
      <c r="T61" s="207"/>
      <c r="V61" s="868" t="b">
        <f t="shared" si="7"/>
        <v>1</v>
      </c>
      <c r="W61" s="868" t="b">
        <f t="shared" si="7"/>
        <v>1</v>
      </c>
      <c r="X61" s="868" t="b">
        <f t="shared" si="7"/>
        <v>1</v>
      </c>
      <c r="Y61" s="868" t="b">
        <f t="shared" si="7"/>
        <v>1</v>
      </c>
      <c r="Z61" s="868" t="b">
        <f t="shared" si="7"/>
        <v>1</v>
      </c>
      <c r="AA61" s="868" t="b">
        <f t="shared" si="7"/>
        <v>1</v>
      </c>
    </row>
    <row r="62" spans="1:27" s="81" customFormat="1" ht="18.75">
      <c r="A62" s="200"/>
      <c r="B62" s="665" t="s">
        <v>96</v>
      </c>
      <c r="C62" s="127"/>
      <c r="D62" s="80" t="s">
        <v>79</v>
      </c>
      <c r="E62" s="80"/>
      <c r="F62" s="132"/>
      <c r="G62" s="780">
        <v>4</v>
      </c>
      <c r="H62" s="26">
        <f t="shared" si="6"/>
        <v>120</v>
      </c>
      <c r="I62" s="198">
        <f>SUM(J62:K62)</f>
        <v>90</v>
      </c>
      <c r="J62" s="198">
        <v>72</v>
      </c>
      <c r="K62" s="61">
        <v>18</v>
      </c>
      <c r="L62" s="61"/>
      <c r="M62" s="790">
        <f>H62-I62</f>
        <v>30</v>
      </c>
      <c r="N62" s="26"/>
      <c r="O62" s="61">
        <v>5</v>
      </c>
      <c r="P62" s="67"/>
      <c r="Q62" s="64"/>
      <c r="R62" s="61"/>
      <c r="S62" s="141"/>
      <c r="T62" s="207"/>
      <c r="V62" s="868" t="b">
        <f t="shared" si="7"/>
        <v>1</v>
      </c>
      <c r="W62" s="868" t="b">
        <f t="shared" si="7"/>
        <v>0</v>
      </c>
      <c r="X62" s="868" t="b">
        <f t="shared" si="7"/>
        <v>1</v>
      </c>
      <c r="Y62" s="868" t="b">
        <f t="shared" si="7"/>
        <v>1</v>
      </c>
      <c r="Z62" s="868" t="b">
        <f t="shared" si="7"/>
        <v>1</v>
      </c>
      <c r="AA62" s="868" t="b">
        <f t="shared" si="7"/>
        <v>1</v>
      </c>
    </row>
    <row r="63" spans="1:27" s="81" customFormat="1" ht="19.5">
      <c r="A63" s="200" t="s">
        <v>64</v>
      </c>
      <c r="B63" s="802" t="s">
        <v>182</v>
      </c>
      <c r="C63" s="202"/>
      <c r="D63" s="203"/>
      <c r="E63" s="203"/>
      <c r="F63" s="204"/>
      <c r="G63" s="781">
        <f>G64+G65</f>
        <v>8</v>
      </c>
      <c r="H63" s="26"/>
      <c r="I63" s="198"/>
      <c r="J63" s="62"/>
      <c r="K63" s="63"/>
      <c r="L63" s="63"/>
      <c r="M63" s="790"/>
      <c r="N63" s="86"/>
      <c r="O63" s="84"/>
      <c r="P63" s="83"/>
      <c r="Q63" s="174"/>
      <c r="R63" s="84"/>
      <c r="S63" s="85"/>
      <c r="T63" s="881"/>
      <c r="V63" s="868" t="b">
        <f t="shared" si="7"/>
        <v>1</v>
      </c>
      <c r="W63" s="868" t="b">
        <f t="shared" si="7"/>
        <v>1</v>
      </c>
      <c r="X63" s="868" t="b">
        <f t="shared" si="7"/>
        <v>1</v>
      </c>
      <c r="Y63" s="868" t="b">
        <f t="shared" si="7"/>
        <v>1</v>
      </c>
      <c r="Z63" s="868" t="b">
        <f t="shared" si="7"/>
        <v>1</v>
      </c>
      <c r="AA63" s="868" t="b">
        <f t="shared" si="7"/>
        <v>1</v>
      </c>
    </row>
    <row r="64" spans="1:27" s="81" customFormat="1" ht="18.75">
      <c r="A64" s="200"/>
      <c r="B64" s="82" t="s">
        <v>172</v>
      </c>
      <c r="C64" s="205"/>
      <c r="D64" s="192"/>
      <c r="E64" s="192"/>
      <c r="F64" s="206"/>
      <c r="G64" s="782">
        <v>1</v>
      </c>
      <c r="H64" s="26"/>
      <c r="I64" s="198"/>
      <c r="J64" s="77"/>
      <c r="K64" s="78"/>
      <c r="L64" s="78"/>
      <c r="M64" s="791"/>
      <c r="N64" s="86"/>
      <c r="O64" s="84"/>
      <c r="P64" s="83"/>
      <c r="Q64" s="174"/>
      <c r="R64" s="84"/>
      <c r="S64" s="85"/>
      <c r="T64" s="881"/>
      <c r="V64" s="868" t="b">
        <f t="shared" si="7"/>
        <v>1</v>
      </c>
      <c r="W64" s="868" t="b">
        <f t="shared" si="7"/>
        <v>1</v>
      </c>
      <c r="X64" s="868" t="b">
        <f t="shared" si="7"/>
        <v>1</v>
      </c>
      <c r="Y64" s="868" t="b">
        <f t="shared" si="7"/>
        <v>1</v>
      </c>
      <c r="Z64" s="868" t="b">
        <f t="shared" si="7"/>
        <v>1</v>
      </c>
      <c r="AA64" s="868" t="b">
        <f t="shared" si="7"/>
        <v>1</v>
      </c>
    </row>
    <row r="65" spans="1:27" s="81" customFormat="1" ht="18.75">
      <c r="A65" s="208"/>
      <c r="B65" s="138" t="s">
        <v>96</v>
      </c>
      <c r="C65" s="209" t="s">
        <v>43</v>
      </c>
      <c r="D65" s="181"/>
      <c r="E65" s="181"/>
      <c r="F65" s="210"/>
      <c r="G65" s="783">
        <v>7</v>
      </c>
      <c r="H65" s="26">
        <f t="shared" si="6"/>
        <v>210</v>
      </c>
      <c r="I65" s="198">
        <f>SUM(J65:K65)</f>
        <v>75</v>
      </c>
      <c r="J65" s="180">
        <v>45</v>
      </c>
      <c r="K65" s="181">
        <v>30</v>
      </c>
      <c r="L65" s="181"/>
      <c r="M65" s="432">
        <f>H65-I65</f>
        <v>135</v>
      </c>
      <c r="N65" s="88"/>
      <c r="O65" s="89"/>
      <c r="P65" s="213">
        <v>5</v>
      </c>
      <c r="Q65" s="389"/>
      <c r="R65" s="94"/>
      <c r="S65" s="97"/>
      <c r="T65" s="169"/>
      <c r="V65" s="868" t="b">
        <f t="shared" si="7"/>
        <v>1</v>
      </c>
      <c r="W65" s="868" t="b">
        <f t="shared" si="7"/>
        <v>1</v>
      </c>
      <c r="X65" s="868" t="b">
        <f t="shared" si="7"/>
        <v>0</v>
      </c>
      <c r="Y65" s="868" t="b">
        <f t="shared" si="7"/>
        <v>1</v>
      </c>
      <c r="Z65" s="868" t="b">
        <f t="shared" si="7"/>
        <v>1</v>
      </c>
      <c r="AA65" s="868" t="b">
        <f t="shared" si="7"/>
        <v>1</v>
      </c>
    </row>
    <row r="66" spans="1:27" s="81" customFormat="1" ht="18.75">
      <c r="A66" s="164" t="s">
        <v>98</v>
      </c>
      <c r="B66" s="82" t="s">
        <v>183</v>
      </c>
      <c r="C66" s="127"/>
      <c r="D66" s="63"/>
      <c r="E66" s="63"/>
      <c r="F66" s="128">
        <v>4</v>
      </c>
      <c r="G66" s="784">
        <v>1</v>
      </c>
      <c r="H66" s="26">
        <f t="shared" si="6"/>
        <v>30</v>
      </c>
      <c r="I66" s="198">
        <v>18</v>
      </c>
      <c r="J66" s="62"/>
      <c r="K66" s="63"/>
      <c r="L66" s="63">
        <v>18</v>
      </c>
      <c r="M66" s="790">
        <f>H66-I66</f>
        <v>12</v>
      </c>
      <c r="N66" s="86"/>
      <c r="O66" s="84"/>
      <c r="P66" s="94"/>
      <c r="Q66" s="390">
        <v>1</v>
      </c>
      <c r="R66" s="94"/>
      <c r="S66" s="97"/>
      <c r="T66" s="169"/>
      <c r="V66" s="868" t="b">
        <f t="shared" si="7"/>
        <v>1</v>
      </c>
      <c r="W66" s="868" t="b">
        <f t="shared" si="7"/>
        <v>1</v>
      </c>
      <c r="X66" s="868" t="b">
        <f t="shared" si="7"/>
        <v>1</v>
      </c>
      <c r="Y66" s="868" t="b">
        <f t="shared" si="7"/>
        <v>0</v>
      </c>
      <c r="Z66" s="868" t="b">
        <f t="shared" si="7"/>
        <v>1</v>
      </c>
      <c r="AA66" s="868" t="b">
        <f t="shared" si="7"/>
        <v>1</v>
      </c>
    </row>
    <row r="67" spans="1:27" s="81" customFormat="1" ht="18.75">
      <c r="A67" s="164" t="s">
        <v>99</v>
      </c>
      <c r="B67" s="82" t="s">
        <v>180</v>
      </c>
      <c r="C67" s="127"/>
      <c r="D67" s="63"/>
      <c r="E67" s="63"/>
      <c r="F67" s="128"/>
      <c r="G67" s="784">
        <v>5.5</v>
      </c>
      <c r="H67" s="26"/>
      <c r="I67" s="198"/>
      <c r="J67" s="62"/>
      <c r="K67" s="63"/>
      <c r="L67" s="63"/>
      <c r="M67" s="790"/>
      <c r="N67" s="86"/>
      <c r="O67" s="84"/>
      <c r="P67" s="94"/>
      <c r="Q67" s="390"/>
      <c r="R67" s="94"/>
      <c r="S67" s="97"/>
      <c r="T67" s="169"/>
      <c r="V67" s="868" t="b">
        <f t="shared" si="7"/>
        <v>1</v>
      </c>
      <c r="W67" s="868" t="b">
        <f t="shared" si="7"/>
        <v>1</v>
      </c>
      <c r="X67" s="868" t="b">
        <f t="shared" si="7"/>
        <v>1</v>
      </c>
      <c r="Y67" s="868" t="b">
        <f t="shared" si="7"/>
        <v>1</v>
      </c>
      <c r="Z67" s="868" t="b">
        <f t="shared" si="7"/>
        <v>1</v>
      </c>
      <c r="AA67" s="868" t="b">
        <f t="shared" si="7"/>
        <v>1</v>
      </c>
    </row>
    <row r="68" spans="1:27" s="81" customFormat="1" ht="18.75">
      <c r="A68" s="164"/>
      <c r="B68" s="126" t="s">
        <v>96</v>
      </c>
      <c r="C68" s="127" t="s">
        <v>81</v>
      </c>
      <c r="D68" s="63"/>
      <c r="E68" s="63"/>
      <c r="F68" s="128"/>
      <c r="G68" s="784">
        <v>5.5</v>
      </c>
      <c r="H68" s="26">
        <f t="shared" si="6"/>
        <v>165</v>
      </c>
      <c r="I68" s="198">
        <f>SUM(J68:K68)</f>
        <v>108</v>
      </c>
      <c r="J68" s="62">
        <v>54</v>
      </c>
      <c r="K68" s="63">
        <v>54</v>
      </c>
      <c r="L68" s="63"/>
      <c r="M68" s="790">
        <f>H68-I68</f>
        <v>57</v>
      </c>
      <c r="N68" s="86"/>
      <c r="O68" s="84"/>
      <c r="P68" s="94"/>
      <c r="Q68" s="390">
        <v>6</v>
      </c>
      <c r="R68" s="94"/>
      <c r="S68" s="97"/>
      <c r="T68" s="169"/>
      <c r="V68" s="868" t="b">
        <f t="shared" si="7"/>
        <v>1</v>
      </c>
      <c r="W68" s="868" t="b">
        <f t="shared" si="7"/>
        <v>1</v>
      </c>
      <c r="X68" s="868" t="b">
        <f t="shared" si="7"/>
        <v>1</v>
      </c>
      <c r="Y68" s="868" t="b">
        <f t="shared" si="7"/>
        <v>0</v>
      </c>
      <c r="Z68" s="868" t="b">
        <f t="shared" si="7"/>
        <v>1</v>
      </c>
      <c r="AA68" s="868" t="b">
        <f t="shared" si="7"/>
        <v>1</v>
      </c>
    </row>
    <row r="69" spans="1:27" s="81" customFormat="1" ht="18.75">
      <c r="A69" s="164" t="s">
        <v>100</v>
      </c>
      <c r="B69" s="803" t="s">
        <v>185</v>
      </c>
      <c r="C69" s="127"/>
      <c r="D69" s="80"/>
      <c r="E69" s="80"/>
      <c r="F69" s="132"/>
      <c r="G69" s="778">
        <v>7</v>
      </c>
      <c r="H69" s="26"/>
      <c r="I69" s="198"/>
      <c r="J69" s="62"/>
      <c r="K69" s="63"/>
      <c r="L69" s="63"/>
      <c r="M69" s="790"/>
      <c r="N69" s="86"/>
      <c r="O69" s="84"/>
      <c r="P69" s="84"/>
      <c r="Q69" s="391"/>
      <c r="R69" s="94"/>
      <c r="S69" s="97"/>
      <c r="T69" s="169"/>
      <c r="V69" s="868" t="b">
        <f t="shared" si="7"/>
        <v>1</v>
      </c>
      <c r="W69" s="868" t="b">
        <f t="shared" si="7"/>
        <v>1</v>
      </c>
      <c r="X69" s="868" t="b">
        <f t="shared" si="7"/>
        <v>1</v>
      </c>
      <c r="Y69" s="868" t="b">
        <f t="shared" si="7"/>
        <v>1</v>
      </c>
      <c r="Z69" s="868" t="b">
        <f t="shared" si="7"/>
        <v>1</v>
      </c>
      <c r="AA69" s="868" t="b">
        <f t="shared" si="7"/>
        <v>1</v>
      </c>
    </row>
    <row r="70" spans="1:27" s="81" customFormat="1" ht="18.75">
      <c r="A70" s="164"/>
      <c r="B70" s="803" t="s">
        <v>172</v>
      </c>
      <c r="C70" s="127"/>
      <c r="D70" s="80"/>
      <c r="E70" s="80"/>
      <c r="F70" s="132"/>
      <c r="G70" s="778">
        <v>2</v>
      </c>
      <c r="H70" s="26"/>
      <c r="I70" s="198"/>
      <c r="J70" s="62"/>
      <c r="K70" s="63"/>
      <c r="L70" s="63"/>
      <c r="M70" s="790"/>
      <c r="N70" s="86"/>
      <c r="O70" s="84"/>
      <c r="P70" s="84"/>
      <c r="Q70" s="391"/>
      <c r="R70" s="94"/>
      <c r="S70" s="97"/>
      <c r="T70" s="169"/>
      <c r="V70" s="868" t="b">
        <f t="shared" si="7"/>
        <v>1</v>
      </c>
      <c r="W70" s="868" t="b">
        <f t="shared" si="7"/>
        <v>1</v>
      </c>
      <c r="X70" s="868" t="b">
        <f t="shared" si="7"/>
        <v>1</v>
      </c>
      <c r="Y70" s="868" t="b">
        <f t="shared" si="7"/>
        <v>1</v>
      </c>
      <c r="Z70" s="868" t="b">
        <f t="shared" si="7"/>
        <v>1</v>
      </c>
      <c r="AA70" s="868" t="b">
        <f t="shared" si="7"/>
        <v>1</v>
      </c>
    </row>
    <row r="71" spans="1:27" s="81" customFormat="1" ht="18.75">
      <c r="A71" s="164"/>
      <c r="B71" s="126" t="s">
        <v>96</v>
      </c>
      <c r="C71" s="127" t="s">
        <v>81</v>
      </c>
      <c r="D71" s="80"/>
      <c r="E71" s="80"/>
      <c r="F71" s="141"/>
      <c r="G71" s="667">
        <v>5</v>
      </c>
      <c r="H71" s="26">
        <f t="shared" si="6"/>
        <v>150</v>
      </c>
      <c r="I71" s="198">
        <f>SUM(J71:K71)</f>
        <v>72</v>
      </c>
      <c r="J71" s="807">
        <v>36</v>
      </c>
      <c r="K71" s="857">
        <v>36</v>
      </c>
      <c r="L71" s="807"/>
      <c r="M71" s="790">
        <f>H71-I71</f>
        <v>78</v>
      </c>
      <c r="N71" s="811"/>
      <c r="O71" s="807"/>
      <c r="P71" s="807"/>
      <c r="Q71" s="856">
        <v>4</v>
      </c>
      <c r="R71" s="94"/>
      <c r="S71" s="97"/>
      <c r="T71" s="169"/>
      <c r="V71" s="868" t="b">
        <f t="shared" si="7"/>
        <v>1</v>
      </c>
      <c r="W71" s="868" t="b">
        <f t="shared" si="7"/>
        <v>1</v>
      </c>
      <c r="X71" s="868" t="b">
        <f t="shared" si="7"/>
        <v>1</v>
      </c>
      <c r="Y71" s="868" t="b">
        <f t="shared" si="7"/>
        <v>0</v>
      </c>
      <c r="Z71" s="868" t="b">
        <f t="shared" si="7"/>
        <v>1</v>
      </c>
      <c r="AA71" s="868" t="b">
        <f t="shared" si="7"/>
        <v>1</v>
      </c>
    </row>
    <row r="72" spans="1:27" s="81" customFormat="1" ht="18.75">
      <c r="A72" s="164" t="s">
        <v>104</v>
      </c>
      <c r="B72" s="82" t="s">
        <v>275</v>
      </c>
      <c r="C72" s="127"/>
      <c r="D72" s="80"/>
      <c r="E72" s="80"/>
      <c r="F72" s="141">
        <v>5</v>
      </c>
      <c r="G72" s="667">
        <v>1</v>
      </c>
      <c r="H72" s="26">
        <f t="shared" si="6"/>
        <v>30</v>
      </c>
      <c r="I72" s="198">
        <v>15</v>
      </c>
      <c r="J72" s="807"/>
      <c r="K72" s="807"/>
      <c r="L72" s="807">
        <v>15</v>
      </c>
      <c r="M72" s="790">
        <f>H72-I72</f>
        <v>15</v>
      </c>
      <c r="N72" s="114"/>
      <c r="O72" s="112"/>
      <c r="P72" s="161"/>
      <c r="Q72" s="391"/>
      <c r="R72" s="94">
        <v>1</v>
      </c>
      <c r="S72" s="97"/>
      <c r="T72" s="169"/>
      <c r="V72" s="868" t="b">
        <f t="shared" si="7"/>
        <v>1</v>
      </c>
      <c r="W72" s="868" t="b">
        <f t="shared" si="7"/>
        <v>1</v>
      </c>
      <c r="X72" s="868" t="b">
        <f t="shared" si="7"/>
        <v>1</v>
      </c>
      <c r="Y72" s="868" t="b">
        <f t="shared" si="7"/>
        <v>1</v>
      </c>
      <c r="Z72" s="868" t="b">
        <f t="shared" si="7"/>
        <v>0</v>
      </c>
      <c r="AA72" s="868" t="b">
        <f t="shared" si="7"/>
        <v>1</v>
      </c>
    </row>
    <row r="73" spans="1:27" s="81" customFormat="1" ht="18.75">
      <c r="A73" s="164" t="s">
        <v>115</v>
      </c>
      <c r="B73" s="82" t="s">
        <v>178</v>
      </c>
      <c r="C73" s="127"/>
      <c r="D73" s="80"/>
      <c r="E73" s="80"/>
      <c r="F73" s="141"/>
      <c r="G73" s="855">
        <f>G74+G75</f>
        <v>7</v>
      </c>
      <c r="H73" s="26"/>
      <c r="I73" s="198"/>
      <c r="J73" s="62"/>
      <c r="K73" s="63"/>
      <c r="L73" s="63"/>
      <c r="M73" s="790"/>
      <c r="N73" s="113"/>
      <c r="O73" s="96"/>
      <c r="P73" s="191"/>
      <c r="Q73" s="391"/>
      <c r="R73" s="94"/>
      <c r="S73" s="97"/>
      <c r="T73" s="169"/>
      <c r="V73" s="868" t="b">
        <f t="shared" si="7"/>
        <v>1</v>
      </c>
      <c r="W73" s="868" t="b">
        <f t="shared" si="7"/>
        <v>1</v>
      </c>
      <c r="X73" s="868" t="b">
        <f t="shared" si="7"/>
        <v>1</v>
      </c>
      <c r="Y73" s="868" t="b">
        <f t="shared" si="7"/>
        <v>1</v>
      </c>
      <c r="Z73" s="868" t="b">
        <f t="shared" si="7"/>
        <v>1</v>
      </c>
      <c r="AA73" s="868" t="b">
        <f t="shared" si="7"/>
        <v>1</v>
      </c>
    </row>
    <row r="74" spans="1:27" s="81" customFormat="1" ht="18.75">
      <c r="A74" s="190"/>
      <c r="B74" s="175" t="s">
        <v>172</v>
      </c>
      <c r="C74" s="205"/>
      <c r="D74" s="192"/>
      <c r="E74" s="192"/>
      <c r="F74" s="215"/>
      <c r="G74" s="865">
        <v>1</v>
      </c>
      <c r="H74" s="26"/>
      <c r="I74" s="198"/>
      <c r="J74" s="216"/>
      <c r="K74" s="217"/>
      <c r="L74" s="217"/>
      <c r="M74" s="792"/>
      <c r="N74" s="86"/>
      <c r="O74" s="84"/>
      <c r="P74" s="218"/>
      <c r="Q74" s="390"/>
      <c r="R74" s="94"/>
      <c r="S74" s="97"/>
      <c r="T74" s="169"/>
      <c r="V74" s="868" t="b">
        <f t="shared" si="7"/>
        <v>1</v>
      </c>
      <c r="W74" s="868" t="b">
        <f t="shared" si="7"/>
        <v>1</v>
      </c>
      <c r="X74" s="868" t="b">
        <f t="shared" si="7"/>
        <v>1</v>
      </c>
      <c r="Y74" s="868" t="b">
        <f t="shared" si="7"/>
        <v>1</v>
      </c>
      <c r="Z74" s="868" t="b">
        <f t="shared" si="7"/>
        <v>1</v>
      </c>
      <c r="AA74" s="868" t="b">
        <f t="shared" si="7"/>
        <v>1</v>
      </c>
    </row>
    <row r="75" spans="1:27" s="81" customFormat="1" ht="18.75">
      <c r="A75" s="200"/>
      <c r="B75" s="126" t="s">
        <v>96</v>
      </c>
      <c r="C75" s="858" t="s">
        <v>79</v>
      </c>
      <c r="D75" s="859"/>
      <c r="E75" s="859"/>
      <c r="F75" s="860"/>
      <c r="G75" s="866">
        <v>6</v>
      </c>
      <c r="H75" s="861">
        <f t="shared" si="6"/>
        <v>180</v>
      </c>
      <c r="I75" s="862">
        <f>SUM(J75:K75)</f>
        <v>54</v>
      </c>
      <c r="J75" s="219">
        <v>36</v>
      </c>
      <c r="K75" s="100">
        <v>18</v>
      </c>
      <c r="L75" s="863"/>
      <c r="M75" s="864">
        <f>H75-I75</f>
        <v>126</v>
      </c>
      <c r="N75" s="861"/>
      <c r="O75" s="829">
        <v>3</v>
      </c>
      <c r="P75" s="67"/>
      <c r="Q75" s="64"/>
      <c r="R75" s="61"/>
      <c r="S75" s="141"/>
      <c r="T75" s="207"/>
      <c r="V75" s="868" t="b">
        <f t="shared" si="7"/>
        <v>1</v>
      </c>
      <c r="W75" s="868" t="b">
        <f t="shared" si="7"/>
        <v>0</v>
      </c>
      <c r="X75" s="868" t="b">
        <f t="shared" si="7"/>
        <v>1</v>
      </c>
      <c r="Y75" s="868" t="b">
        <f t="shared" si="7"/>
        <v>1</v>
      </c>
      <c r="Z75" s="868" t="b">
        <f t="shared" si="7"/>
        <v>1</v>
      </c>
      <c r="AA75" s="868" t="b">
        <f t="shared" si="7"/>
        <v>1</v>
      </c>
    </row>
    <row r="76" spans="1:27" s="81" customFormat="1" ht="18.75">
      <c r="A76" s="200" t="s">
        <v>116</v>
      </c>
      <c r="B76" s="220" t="s">
        <v>179</v>
      </c>
      <c r="C76" s="98"/>
      <c r="D76" s="99"/>
      <c r="E76" s="99"/>
      <c r="F76" s="131" t="s">
        <v>43</v>
      </c>
      <c r="G76" s="867">
        <v>1</v>
      </c>
      <c r="H76" s="26">
        <f t="shared" si="6"/>
        <v>30</v>
      </c>
      <c r="I76" s="198">
        <v>15</v>
      </c>
      <c r="J76" s="219"/>
      <c r="K76" s="100"/>
      <c r="L76" s="100">
        <v>15</v>
      </c>
      <c r="M76" s="793">
        <f>H76-I76</f>
        <v>15</v>
      </c>
      <c r="N76" s="26"/>
      <c r="O76" s="61"/>
      <c r="P76" s="67">
        <v>1</v>
      </c>
      <c r="Q76" s="64"/>
      <c r="R76" s="61"/>
      <c r="S76" s="141"/>
      <c r="T76" s="207"/>
      <c r="V76" s="868" t="b">
        <f t="shared" si="7"/>
        <v>1</v>
      </c>
      <c r="W76" s="868" t="b">
        <f t="shared" si="7"/>
        <v>1</v>
      </c>
      <c r="X76" s="868" t="b">
        <f t="shared" si="7"/>
        <v>0</v>
      </c>
      <c r="Y76" s="868" t="b">
        <f t="shared" si="7"/>
        <v>1</v>
      </c>
      <c r="Z76" s="868" t="b">
        <f t="shared" si="7"/>
        <v>1</v>
      </c>
      <c r="AA76" s="868" t="b">
        <f t="shared" si="7"/>
        <v>1</v>
      </c>
    </row>
    <row r="77" spans="1:27" s="81" customFormat="1" ht="18.75">
      <c r="A77" s="200" t="s">
        <v>117</v>
      </c>
      <c r="B77" s="172" t="s">
        <v>273</v>
      </c>
      <c r="C77" s="98"/>
      <c r="D77" s="99"/>
      <c r="E77" s="99"/>
      <c r="F77" s="131"/>
      <c r="G77" s="778">
        <v>3</v>
      </c>
      <c r="H77" s="26"/>
      <c r="I77" s="198"/>
      <c r="J77" s="219"/>
      <c r="K77" s="100"/>
      <c r="L77" s="100"/>
      <c r="M77" s="793"/>
      <c r="N77" s="26"/>
      <c r="O77" s="61"/>
      <c r="P77" s="67"/>
      <c r="Q77" s="64"/>
      <c r="R77" s="61"/>
      <c r="S77" s="141"/>
      <c r="T77" s="207"/>
      <c r="U77" s="81" t="s">
        <v>130</v>
      </c>
      <c r="V77" s="868" t="b">
        <f t="shared" si="7"/>
        <v>1</v>
      </c>
      <c r="W77" s="868" t="b">
        <f t="shared" si="7"/>
        <v>1</v>
      </c>
      <c r="X77" s="868" t="b">
        <f t="shared" si="7"/>
        <v>1</v>
      </c>
      <c r="Y77" s="868" t="b">
        <f t="shared" si="7"/>
        <v>1</v>
      </c>
      <c r="Z77" s="868" t="b">
        <f t="shared" si="7"/>
        <v>1</v>
      </c>
      <c r="AA77" s="868" t="b">
        <f t="shared" si="7"/>
        <v>1</v>
      </c>
    </row>
    <row r="78" spans="1:27" s="81" customFormat="1" ht="18.75">
      <c r="A78" s="200"/>
      <c r="B78" s="666" t="s">
        <v>96</v>
      </c>
      <c r="C78" s="98"/>
      <c r="D78" s="99" t="s">
        <v>43</v>
      </c>
      <c r="E78" s="99"/>
      <c r="F78" s="131"/>
      <c r="G78" s="778">
        <v>3</v>
      </c>
      <c r="H78" s="26">
        <f t="shared" si="6"/>
        <v>90</v>
      </c>
      <c r="I78" s="198">
        <f>SUM(J78:K78)</f>
        <v>45</v>
      </c>
      <c r="J78" s="219">
        <v>30</v>
      </c>
      <c r="K78" s="100">
        <v>15</v>
      </c>
      <c r="L78" s="100"/>
      <c r="M78" s="793">
        <f>H78-I78</f>
        <v>45</v>
      </c>
      <c r="N78" s="26"/>
      <c r="O78" s="61"/>
      <c r="P78" s="67">
        <v>3</v>
      </c>
      <c r="Q78" s="64"/>
      <c r="R78" s="61"/>
      <c r="S78" s="141"/>
      <c r="T78" s="207"/>
      <c r="V78" s="868" t="b">
        <f t="shared" si="7"/>
        <v>1</v>
      </c>
      <c r="W78" s="868" t="b">
        <f t="shared" si="7"/>
        <v>1</v>
      </c>
      <c r="X78" s="868" t="b">
        <f t="shared" si="7"/>
        <v>0</v>
      </c>
      <c r="Y78" s="868" t="b">
        <f t="shared" si="7"/>
        <v>1</v>
      </c>
      <c r="Z78" s="868" t="b">
        <f t="shared" si="7"/>
        <v>1</v>
      </c>
      <c r="AA78" s="868" t="b">
        <f t="shared" si="7"/>
        <v>1</v>
      </c>
    </row>
    <row r="79" spans="1:27" s="81" customFormat="1" ht="18.75">
      <c r="A79" s="200" t="s">
        <v>118</v>
      </c>
      <c r="B79" s="173" t="s">
        <v>181</v>
      </c>
      <c r="C79" s="170"/>
      <c r="D79" s="171"/>
      <c r="E79" s="171"/>
      <c r="F79" s="222"/>
      <c r="G79" s="778">
        <v>4.5</v>
      </c>
      <c r="H79" s="26"/>
      <c r="I79" s="198"/>
      <c r="J79" s="101"/>
      <c r="K79" s="102"/>
      <c r="L79" s="102"/>
      <c r="M79" s="794"/>
      <c r="N79" s="86"/>
      <c r="O79" s="84"/>
      <c r="P79" s="83"/>
      <c r="Q79" s="174"/>
      <c r="R79" s="84"/>
      <c r="S79" s="85"/>
      <c r="T79" s="881"/>
      <c r="V79" s="868" t="b">
        <f t="shared" si="7"/>
        <v>1</v>
      </c>
      <c r="W79" s="868" t="b">
        <f t="shared" si="7"/>
        <v>1</v>
      </c>
      <c r="X79" s="868" t="b">
        <f t="shared" si="7"/>
        <v>1</v>
      </c>
      <c r="Y79" s="868" t="b">
        <f t="shared" si="7"/>
        <v>1</v>
      </c>
      <c r="Z79" s="868" t="b">
        <f t="shared" si="7"/>
        <v>1</v>
      </c>
      <c r="AA79" s="868" t="b">
        <f t="shared" si="7"/>
        <v>1</v>
      </c>
    </row>
    <row r="80" spans="1:27" s="81" customFormat="1" ht="18.75">
      <c r="A80" s="164"/>
      <c r="B80" s="126" t="s">
        <v>96</v>
      </c>
      <c r="C80" s="129" t="s">
        <v>79</v>
      </c>
      <c r="D80" s="103"/>
      <c r="E80" s="103"/>
      <c r="F80" s="130"/>
      <c r="G80" s="785">
        <v>4.5</v>
      </c>
      <c r="H80" s="26">
        <f t="shared" si="6"/>
        <v>135</v>
      </c>
      <c r="I80" s="198">
        <f>SUM(J80:K80)</f>
        <v>72</v>
      </c>
      <c r="J80" s="101">
        <v>36</v>
      </c>
      <c r="K80" s="102">
        <v>36</v>
      </c>
      <c r="L80" s="102"/>
      <c r="M80" s="794">
        <f>H80-I80</f>
        <v>63</v>
      </c>
      <c r="N80" s="86"/>
      <c r="O80" s="84">
        <v>4</v>
      </c>
      <c r="P80" s="83"/>
      <c r="Q80" s="174"/>
      <c r="R80" s="84"/>
      <c r="S80" s="85"/>
      <c r="T80" s="881"/>
      <c r="V80" s="868" t="b">
        <f t="shared" si="7"/>
        <v>1</v>
      </c>
      <c r="W80" s="868" t="b">
        <f t="shared" si="7"/>
        <v>0</v>
      </c>
      <c r="X80" s="868" t="b">
        <f t="shared" si="7"/>
        <v>1</v>
      </c>
      <c r="Y80" s="868" t="b">
        <f t="shared" si="7"/>
        <v>1</v>
      </c>
      <c r="Z80" s="868" t="b">
        <f t="shared" si="7"/>
        <v>1</v>
      </c>
      <c r="AA80" s="868" t="b">
        <f t="shared" si="7"/>
        <v>1</v>
      </c>
    </row>
    <row r="81" spans="1:27" s="81" customFormat="1" ht="18.75">
      <c r="A81" s="164" t="s">
        <v>119</v>
      </c>
      <c r="B81" s="126" t="s">
        <v>272</v>
      </c>
      <c r="C81" s="129"/>
      <c r="D81" s="103"/>
      <c r="E81" s="103"/>
      <c r="F81" s="130"/>
      <c r="G81" s="786">
        <v>4</v>
      </c>
      <c r="H81" s="26"/>
      <c r="I81" s="198"/>
      <c r="J81" s="101"/>
      <c r="K81" s="102"/>
      <c r="L81" s="102"/>
      <c r="M81" s="794"/>
      <c r="N81" s="86"/>
      <c r="O81" s="84"/>
      <c r="P81" s="83"/>
      <c r="Q81" s="174"/>
      <c r="R81" s="84"/>
      <c r="S81" s="85"/>
      <c r="T81" s="881"/>
      <c r="V81" s="868" t="b">
        <f t="shared" si="7"/>
        <v>1</v>
      </c>
      <c r="W81" s="868" t="b">
        <f t="shared" si="7"/>
        <v>1</v>
      </c>
      <c r="X81" s="868" t="b">
        <f t="shared" si="7"/>
        <v>1</v>
      </c>
      <c r="Y81" s="868" t="b">
        <f t="shared" si="7"/>
        <v>1</v>
      </c>
      <c r="Z81" s="868" t="b">
        <f t="shared" si="7"/>
        <v>1</v>
      </c>
      <c r="AA81" s="868" t="b">
        <f t="shared" si="7"/>
        <v>1</v>
      </c>
    </row>
    <row r="82" spans="1:27" s="81" customFormat="1" ht="18.75">
      <c r="A82" s="164"/>
      <c r="B82" s="126" t="s">
        <v>96</v>
      </c>
      <c r="C82" s="129" t="s">
        <v>43</v>
      </c>
      <c r="D82" s="103"/>
      <c r="E82" s="103"/>
      <c r="F82" s="130"/>
      <c r="G82" s="786">
        <v>4</v>
      </c>
      <c r="H82" s="26">
        <f t="shared" si="6"/>
        <v>120</v>
      </c>
      <c r="I82" s="198">
        <f>SUM(J82:K82)</f>
        <v>60</v>
      </c>
      <c r="J82" s="101">
        <v>30</v>
      </c>
      <c r="K82" s="102">
        <v>30</v>
      </c>
      <c r="L82" s="102"/>
      <c r="M82" s="794">
        <f>H82-I82</f>
        <v>60</v>
      </c>
      <c r="N82" s="86"/>
      <c r="O82" s="84"/>
      <c r="P82" s="83">
        <v>4</v>
      </c>
      <c r="Q82" s="174"/>
      <c r="R82" s="84"/>
      <c r="S82" s="85"/>
      <c r="T82" s="881"/>
      <c r="V82" s="868" t="b">
        <f t="shared" si="7"/>
        <v>1</v>
      </c>
      <c r="W82" s="868" t="b">
        <f t="shared" si="7"/>
        <v>1</v>
      </c>
      <c r="X82" s="868" t="b">
        <f t="shared" si="7"/>
        <v>0</v>
      </c>
      <c r="Y82" s="868" t="b">
        <f t="shared" si="7"/>
        <v>1</v>
      </c>
      <c r="Z82" s="868" t="b">
        <f t="shared" si="7"/>
        <v>1</v>
      </c>
      <c r="AA82" s="868" t="b">
        <f t="shared" si="7"/>
        <v>1</v>
      </c>
    </row>
    <row r="83" spans="1:27" s="81" customFormat="1" ht="18.75">
      <c r="A83" s="164" t="s">
        <v>120</v>
      </c>
      <c r="B83" s="82" t="s">
        <v>189</v>
      </c>
      <c r="C83" s="129"/>
      <c r="D83" s="103"/>
      <c r="E83" s="103"/>
      <c r="F83" s="130"/>
      <c r="G83" s="778">
        <v>3</v>
      </c>
      <c r="H83" s="26"/>
      <c r="I83" s="198"/>
      <c r="J83" s="101"/>
      <c r="K83" s="102"/>
      <c r="L83" s="102"/>
      <c r="M83" s="794"/>
      <c r="N83" s="86"/>
      <c r="O83" s="84"/>
      <c r="P83" s="83"/>
      <c r="Q83" s="174"/>
      <c r="R83" s="84"/>
      <c r="S83" s="85"/>
      <c r="T83" s="881"/>
      <c r="V83" s="868" t="b">
        <f t="shared" si="7"/>
        <v>1</v>
      </c>
      <c r="W83" s="868" t="b">
        <f t="shared" si="7"/>
        <v>1</v>
      </c>
      <c r="X83" s="868" t="b">
        <f t="shared" si="7"/>
        <v>1</v>
      </c>
      <c r="Y83" s="868" t="b">
        <f t="shared" si="7"/>
        <v>1</v>
      </c>
      <c r="Z83" s="868" t="b">
        <f t="shared" si="7"/>
        <v>1</v>
      </c>
      <c r="AA83" s="868" t="b">
        <f t="shared" si="7"/>
        <v>1</v>
      </c>
    </row>
    <row r="84" spans="1:27" s="108" customFormat="1" ht="18.75">
      <c r="A84" s="164"/>
      <c r="B84" s="126" t="s">
        <v>96</v>
      </c>
      <c r="C84" s="98" t="s">
        <v>43</v>
      </c>
      <c r="D84" s="99"/>
      <c r="E84" s="99"/>
      <c r="F84" s="131"/>
      <c r="G84" s="782">
        <v>3</v>
      </c>
      <c r="H84" s="26">
        <f t="shared" si="6"/>
        <v>90</v>
      </c>
      <c r="I84" s="198">
        <f>SUM(J84:K84)</f>
        <v>45</v>
      </c>
      <c r="J84" s="104">
        <v>30</v>
      </c>
      <c r="K84" s="105">
        <v>15</v>
      </c>
      <c r="L84" s="105"/>
      <c r="M84" s="793">
        <f>H84-I84</f>
        <v>45</v>
      </c>
      <c r="N84" s="88"/>
      <c r="O84" s="89"/>
      <c r="P84" s="106">
        <v>3</v>
      </c>
      <c r="Q84" s="385"/>
      <c r="R84" s="84"/>
      <c r="S84" s="85"/>
      <c r="T84" s="881"/>
      <c r="V84" s="868" t="b">
        <f t="shared" si="7"/>
        <v>1</v>
      </c>
      <c r="W84" s="868" t="b">
        <f t="shared" si="7"/>
        <v>1</v>
      </c>
      <c r="X84" s="868" t="b">
        <f t="shared" si="7"/>
        <v>0</v>
      </c>
      <c r="Y84" s="868" t="b">
        <f t="shared" si="7"/>
        <v>1</v>
      </c>
      <c r="Z84" s="868" t="b">
        <f t="shared" si="7"/>
        <v>1</v>
      </c>
      <c r="AA84" s="868" t="b">
        <f t="shared" si="7"/>
        <v>1</v>
      </c>
    </row>
    <row r="85" spans="1:27" s="81" customFormat="1" ht="18.75">
      <c r="A85" s="164" t="s">
        <v>121</v>
      </c>
      <c r="B85" s="82" t="s">
        <v>191</v>
      </c>
      <c r="C85" s="127"/>
      <c r="D85" s="80"/>
      <c r="E85" s="80"/>
      <c r="F85" s="132"/>
      <c r="G85" s="779">
        <v>4</v>
      </c>
      <c r="H85" s="26"/>
      <c r="I85" s="198"/>
      <c r="J85" s="62"/>
      <c r="K85" s="63"/>
      <c r="L85" s="63"/>
      <c r="M85" s="790"/>
      <c r="N85" s="86"/>
      <c r="O85" s="84"/>
      <c r="P85" s="84"/>
      <c r="Q85" s="174"/>
      <c r="R85" s="84"/>
      <c r="S85" s="85"/>
      <c r="T85" s="881"/>
      <c r="V85" s="868" t="b">
        <f t="shared" si="7"/>
        <v>1</v>
      </c>
      <c r="W85" s="868" t="b">
        <f t="shared" si="7"/>
        <v>1</v>
      </c>
      <c r="X85" s="868" t="b">
        <f t="shared" si="7"/>
        <v>1</v>
      </c>
      <c r="Y85" s="868" t="b">
        <f t="shared" si="7"/>
        <v>1</v>
      </c>
      <c r="Z85" s="868" t="b">
        <f t="shared" si="7"/>
        <v>1</v>
      </c>
      <c r="AA85" s="868" t="b">
        <f t="shared" si="7"/>
        <v>1</v>
      </c>
    </row>
    <row r="86" spans="1:27" s="81" customFormat="1" ht="18.75">
      <c r="A86" s="164"/>
      <c r="B86" s="126" t="s">
        <v>96</v>
      </c>
      <c r="C86" s="127" t="s">
        <v>274</v>
      </c>
      <c r="D86" s="80"/>
      <c r="E86" s="80"/>
      <c r="F86" s="132"/>
      <c r="G86" s="779">
        <v>4</v>
      </c>
      <c r="H86" s="26">
        <f t="shared" si="6"/>
        <v>120</v>
      </c>
      <c r="I86" s="198">
        <f>SUM(J86:K86)</f>
        <v>75</v>
      </c>
      <c r="J86" s="62">
        <v>45</v>
      </c>
      <c r="K86" s="63">
        <v>30</v>
      </c>
      <c r="L86" s="63"/>
      <c r="M86" s="790">
        <f>H86-I86</f>
        <v>45</v>
      </c>
      <c r="N86" s="86"/>
      <c r="O86" s="84"/>
      <c r="P86" s="84"/>
      <c r="Q86" s="174"/>
      <c r="R86" s="84">
        <v>5</v>
      </c>
      <c r="S86" s="85"/>
      <c r="T86" s="881"/>
      <c r="V86" s="868" t="b">
        <f t="shared" si="7"/>
        <v>1</v>
      </c>
      <c r="W86" s="868" t="b">
        <f t="shared" si="7"/>
        <v>1</v>
      </c>
      <c r="X86" s="868" t="b">
        <f t="shared" si="7"/>
        <v>1</v>
      </c>
      <c r="Y86" s="868" t="b">
        <f t="shared" si="7"/>
        <v>1</v>
      </c>
      <c r="Z86" s="868" t="b">
        <f t="shared" si="7"/>
        <v>0</v>
      </c>
      <c r="AA86" s="868" t="b">
        <f t="shared" si="7"/>
        <v>1</v>
      </c>
    </row>
    <row r="87" spans="1:27" s="81" customFormat="1" ht="18.75">
      <c r="A87" s="164" t="s">
        <v>138</v>
      </c>
      <c r="B87" s="82" t="s">
        <v>193</v>
      </c>
      <c r="C87" s="127"/>
      <c r="D87" s="80"/>
      <c r="E87" s="80"/>
      <c r="F87" s="132"/>
      <c r="G87" s="778">
        <v>3</v>
      </c>
      <c r="H87" s="26"/>
      <c r="I87" s="198"/>
      <c r="J87" s="62"/>
      <c r="K87" s="63"/>
      <c r="L87" s="63"/>
      <c r="M87" s="790"/>
      <c r="N87" s="86"/>
      <c r="O87" s="84"/>
      <c r="P87" s="84"/>
      <c r="Q87" s="174"/>
      <c r="R87" s="84"/>
      <c r="S87" s="85"/>
      <c r="T87" s="881"/>
      <c r="V87" s="868" t="b">
        <f t="shared" si="7"/>
        <v>1</v>
      </c>
      <c r="W87" s="868" t="b">
        <f t="shared" si="7"/>
        <v>1</v>
      </c>
      <c r="X87" s="868" t="b">
        <f t="shared" si="7"/>
        <v>1</v>
      </c>
      <c r="Y87" s="868" t="b">
        <f t="shared" si="7"/>
        <v>1</v>
      </c>
      <c r="Z87" s="868" t="b">
        <f t="shared" si="7"/>
        <v>1</v>
      </c>
      <c r="AA87" s="868" t="b">
        <f t="shared" si="7"/>
        <v>1</v>
      </c>
    </row>
    <row r="88" spans="1:27" s="109" customFormat="1" ht="18.75">
      <c r="A88" s="164"/>
      <c r="B88" s="126" t="s">
        <v>96</v>
      </c>
      <c r="C88" s="127" t="s">
        <v>274</v>
      </c>
      <c r="D88" s="80"/>
      <c r="E88" s="80"/>
      <c r="F88" s="132"/>
      <c r="G88" s="779">
        <v>3</v>
      </c>
      <c r="H88" s="26">
        <f t="shared" si="6"/>
        <v>90</v>
      </c>
      <c r="I88" s="198">
        <f>SUM(J88:K88)</f>
        <v>45</v>
      </c>
      <c r="J88" s="62">
        <v>30</v>
      </c>
      <c r="K88" s="63">
        <v>15</v>
      </c>
      <c r="L88" s="63"/>
      <c r="M88" s="790">
        <f>H88-I88</f>
        <v>45</v>
      </c>
      <c r="N88" s="86"/>
      <c r="O88" s="84"/>
      <c r="P88" s="84"/>
      <c r="Q88" s="174"/>
      <c r="R88" s="84">
        <v>3</v>
      </c>
      <c r="S88" s="85"/>
      <c r="T88" s="881"/>
      <c r="V88" s="868" t="b">
        <f t="shared" si="7"/>
        <v>1</v>
      </c>
      <c r="W88" s="868" t="b">
        <f t="shared" si="7"/>
        <v>1</v>
      </c>
      <c r="X88" s="868" t="b">
        <f t="shared" si="7"/>
        <v>1</v>
      </c>
      <c r="Y88" s="868" t="b">
        <f t="shared" si="7"/>
        <v>1</v>
      </c>
      <c r="Z88" s="868" t="b">
        <f t="shared" si="7"/>
        <v>0</v>
      </c>
      <c r="AA88" s="868" t="b">
        <f t="shared" si="7"/>
        <v>1</v>
      </c>
    </row>
    <row r="89" spans="1:27" s="109" customFormat="1" ht="18.75">
      <c r="A89" s="164" t="s">
        <v>139</v>
      </c>
      <c r="B89" s="82" t="s">
        <v>186</v>
      </c>
      <c r="C89" s="133"/>
      <c r="D89" s="111"/>
      <c r="E89" s="111"/>
      <c r="F89" s="223"/>
      <c r="G89" s="777">
        <v>4</v>
      </c>
      <c r="H89" s="26"/>
      <c r="I89" s="198"/>
      <c r="J89" s="112"/>
      <c r="K89" s="112"/>
      <c r="L89" s="112"/>
      <c r="M89" s="727"/>
      <c r="N89" s="113"/>
      <c r="O89" s="96"/>
      <c r="P89" s="96"/>
      <c r="Q89" s="177"/>
      <c r="R89" s="84"/>
      <c r="S89" s="85"/>
      <c r="T89" s="881"/>
      <c r="V89" s="868" t="b">
        <f t="shared" si="7"/>
        <v>1</v>
      </c>
      <c r="W89" s="868" t="b">
        <f t="shared" si="7"/>
        <v>1</v>
      </c>
      <c r="X89" s="868" t="b">
        <f t="shared" si="7"/>
        <v>1</v>
      </c>
      <c r="Y89" s="868" t="b">
        <f t="shared" si="7"/>
        <v>1</v>
      </c>
      <c r="Z89" s="868" t="b">
        <f t="shared" si="7"/>
        <v>1</v>
      </c>
      <c r="AA89" s="868" t="b">
        <f t="shared" si="7"/>
        <v>1</v>
      </c>
    </row>
    <row r="90" spans="1:27" s="109" customFormat="1" ht="18.75">
      <c r="A90" s="164"/>
      <c r="B90" s="126" t="s">
        <v>96</v>
      </c>
      <c r="C90" s="127" t="s">
        <v>274</v>
      </c>
      <c r="D90" s="80"/>
      <c r="E90" s="80"/>
      <c r="F90" s="141"/>
      <c r="G90" s="667">
        <v>4</v>
      </c>
      <c r="H90" s="26">
        <f t="shared" si="6"/>
        <v>120</v>
      </c>
      <c r="I90" s="198">
        <f>SUM(J90:K90)</f>
        <v>75</v>
      </c>
      <c r="J90" s="807">
        <v>60</v>
      </c>
      <c r="K90" s="807">
        <v>15</v>
      </c>
      <c r="L90" s="807"/>
      <c r="M90" s="790">
        <f>H90-I90</f>
        <v>45</v>
      </c>
      <c r="N90" s="811"/>
      <c r="O90" s="807"/>
      <c r="P90" s="807"/>
      <c r="Q90" s="808"/>
      <c r="R90" s="807">
        <v>5</v>
      </c>
      <c r="S90" s="376"/>
      <c r="T90" s="870"/>
      <c r="V90" s="868" t="b">
        <f t="shared" si="7"/>
        <v>1</v>
      </c>
      <c r="W90" s="868" t="b">
        <f t="shared" si="7"/>
        <v>1</v>
      </c>
      <c r="X90" s="868" t="b">
        <f t="shared" si="7"/>
        <v>1</v>
      </c>
      <c r="Y90" s="868" t="b">
        <f t="shared" si="7"/>
        <v>1</v>
      </c>
      <c r="Z90" s="868" t="b">
        <f t="shared" si="7"/>
        <v>0</v>
      </c>
      <c r="AA90" s="868" t="b">
        <f t="shared" si="7"/>
        <v>1</v>
      </c>
    </row>
    <row r="91" spans="1:27" s="109" customFormat="1" ht="18.75">
      <c r="A91" s="164" t="s">
        <v>208</v>
      </c>
      <c r="B91" s="82" t="s">
        <v>187</v>
      </c>
      <c r="C91" s="133"/>
      <c r="D91" s="111"/>
      <c r="E91" s="111"/>
      <c r="F91" s="134">
        <v>6</v>
      </c>
      <c r="G91" s="781">
        <v>1</v>
      </c>
      <c r="H91" s="26">
        <f t="shared" si="6"/>
        <v>30</v>
      </c>
      <c r="I91" s="198">
        <v>13</v>
      </c>
      <c r="J91" s="112"/>
      <c r="K91" s="112"/>
      <c r="L91" s="112">
        <v>13</v>
      </c>
      <c r="M91" s="790">
        <f>H91-I91</f>
        <v>17</v>
      </c>
      <c r="N91" s="114"/>
      <c r="O91" s="112"/>
      <c r="P91" s="112"/>
      <c r="Q91" s="162"/>
      <c r="R91" s="807"/>
      <c r="S91" s="376">
        <v>1</v>
      </c>
      <c r="T91" s="870"/>
      <c r="V91" s="868" t="b">
        <f t="shared" si="7"/>
        <v>1</v>
      </c>
      <c r="W91" s="868" t="b">
        <f t="shared" si="7"/>
        <v>1</v>
      </c>
      <c r="X91" s="868" t="b">
        <f t="shared" si="7"/>
        <v>1</v>
      </c>
      <c r="Y91" s="868" t="b">
        <f t="shared" si="7"/>
        <v>1</v>
      </c>
      <c r="Z91" s="868" t="b">
        <f t="shared" si="7"/>
        <v>1</v>
      </c>
      <c r="AA91" s="868" t="b">
        <f t="shared" si="7"/>
        <v>0</v>
      </c>
    </row>
    <row r="92" spans="1:27" s="109" customFormat="1" ht="18.75">
      <c r="A92" s="164" t="s">
        <v>209</v>
      </c>
      <c r="B92" s="82" t="s">
        <v>188</v>
      </c>
      <c r="C92" s="133"/>
      <c r="D92" s="111"/>
      <c r="E92" s="111"/>
      <c r="F92" s="134"/>
      <c r="G92" s="781">
        <v>3</v>
      </c>
      <c r="H92" s="26"/>
      <c r="I92" s="198"/>
      <c r="J92" s="112"/>
      <c r="K92" s="112"/>
      <c r="L92" s="112"/>
      <c r="M92" s="790"/>
      <c r="N92" s="114"/>
      <c r="O92" s="112"/>
      <c r="P92" s="112"/>
      <c r="Q92" s="162"/>
      <c r="R92" s="807"/>
      <c r="S92" s="376"/>
      <c r="T92" s="870"/>
      <c r="V92" s="868" t="b">
        <f t="shared" si="7"/>
        <v>1</v>
      </c>
      <c r="W92" s="868" t="b">
        <f t="shared" si="7"/>
        <v>1</v>
      </c>
      <c r="X92" s="868" t="b">
        <f t="shared" si="7"/>
        <v>1</v>
      </c>
      <c r="Y92" s="868" t="b">
        <f t="shared" si="7"/>
        <v>1</v>
      </c>
      <c r="Z92" s="868" t="b">
        <f t="shared" si="7"/>
        <v>1</v>
      </c>
      <c r="AA92" s="868" t="b">
        <f t="shared" si="7"/>
        <v>1</v>
      </c>
    </row>
    <row r="93" spans="1:27" s="109" customFormat="1" ht="18.75">
      <c r="A93" s="164"/>
      <c r="B93" s="126" t="s">
        <v>96</v>
      </c>
      <c r="C93" s="133" t="s">
        <v>232</v>
      </c>
      <c r="D93" s="111"/>
      <c r="E93" s="111"/>
      <c r="F93" s="134"/>
      <c r="G93" s="781">
        <v>3</v>
      </c>
      <c r="H93" s="26">
        <f t="shared" si="6"/>
        <v>90</v>
      </c>
      <c r="I93" s="198">
        <f>SUM(J93:K93)</f>
        <v>26</v>
      </c>
      <c r="J93" s="112">
        <v>13</v>
      </c>
      <c r="K93" s="112">
        <v>13</v>
      </c>
      <c r="L93" s="112"/>
      <c r="M93" s="790">
        <f>H93-I93</f>
        <v>64</v>
      </c>
      <c r="N93" s="114"/>
      <c r="O93" s="112"/>
      <c r="P93" s="112"/>
      <c r="Q93" s="162"/>
      <c r="R93" s="807"/>
      <c r="S93" s="376">
        <v>2</v>
      </c>
      <c r="T93" s="870"/>
      <c r="V93" s="868" t="b">
        <f t="shared" si="7"/>
        <v>1</v>
      </c>
      <c r="W93" s="868" t="b">
        <f t="shared" si="7"/>
        <v>1</v>
      </c>
      <c r="X93" s="868" t="b">
        <f t="shared" si="7"/>
        <v>1</v>
      </c>
      <c r="Y93" s="868" t="b">
        <f t="shared" si="7"/>
        <v>1</v>
      </c>
      <c r="Z93" s="868" t="b">
        <f t="shared" si="7"/>
        <v>1</v>
      </c>
      <c r="AA93" s="868" t="b">
        <f t="shared" si="7"/>
        <v>0</v>
      </c>
    </row>
    <row r="94" spans="1:27" s="109" customFormat="1" ht="18.75">
      <c r="A94" s="164" t="s">
        <v>210</v>
      </c>
      <c r="B94" s="82" t="s">
        <v>190</v>
      </c>
      <c r="C94" s="133"/>
      <c r="D94" s="111"/>
      <c r="E94" s="111"/>
      <c r="F94" s="134"/>
      <c r="G94" s="781">
        <v>3</v>
      </c>
      <c r="H94" s="26"/>
      <c r="I94" s="198"/>
      <c r="J94" s="112"/>
      <c r="K94" s="112"/>
      <c r="L94" s="112"/>
      <c r="M94" s="790"/>
      <c r="N94" s="114"/>
      <c r="O94" s="112"/>
      <c r="P94" s="112"/>
      <c r="Q94" s="162"/>
      <c r="R94" s="807"/>
      <c r="S94" s="376"/>
      <c r="T94" s="870"/>
      <c r="V94" s="868" t="b">
        <f t="shared" si="7"/>
        <v>1</v>
      </c>
      <c r="W94" s="868" t="b">
        <f t="shared" si="7"/>
        <v>1</v>
      </c>
      <c r="X94" s="868" t="b">
        <f t="shared" si="7"/>
        <v>1</v>
      </c>
      <c r="Y94" s="868" t="b">
        <f t="shared" si="7"/>
        <v>1</v>
      </c>
      <c r="Z94" s="868" t="b">
        <f t="shared" si="7"/>
        <v>1</v>
      </c>
      <c r="AA94" s="868" t="b">
        <f t="shared" si="7"/>
        <v>1</v>
      </c>
    </row>
    <row r="95" spans="1:27" s="109" customFormat="1" ht="18.75">
      <c r="A95" s="164"/>
      <c r="B95" s="126" t="s">
        <v>96</v>
      </c>
      <c r="C95" s="133" t="s">
        <v>232</v>
      </c>
      <c r="D95" s="111"/>
      <c r="E95" s="111"/>
      <c r="F95" s="134"/>
      <c r="G95" s="781">
        <v>3</v>
      </c>
      <c r="H95" s="26">
        <f t="shared" si="6"/>
        <v>90</v>
      </c>
      <c r="I95" s="198">
        <f>SUM(J95:K95)</f>
        <v>39</v>
      </c>
      <c r="J95" s="112">
        <v>26</v>
      </c>
      <c r="K95" s="112">
        <v>13</v>
      </c>
      <c r="L95" s="112"/>
      <c r="M95" s="790">
        <f>H95-I95</f>
        <v>51</v>
      </c>
      <c r="N95" s="114"/>
      <c r="O95" s="112"/>
      <c r="P95" s="112"/>
      <c r="Q95" s="162"/>
      <c r="R95" s="807"/>
      <c r="S95" s="376">
        <v>3</v>
      </c>
      <c r="T95" s="870"/>
      <c r="V95" s="868" t="b">
        <f t="shared" si="7"/>
        <v>1</v>
      </c>
      <c r="W95" s="868" t="b">
        <f t="shared" si="7"/>
        <v>1</v>
      </c>
      <c r="X95" s="868" t="b">
        <f t="shared" si="7"/>
        <v>1</v>
      </c>
      <c r="Y95" s="868" t="b">
        <f t="shared" si="7"/>
        <v>1</v>
      </c>
      <c r="Z95" s="868" t="b">
        <f t="shared" si="7"/>
        <v>1</v>
      </c>
      <c r="AA95" s="868" t="b">
        <f t="shared" si="7"/>
        <v>0</v>
      </c>
    </row>
    <row r="96" spans="1:27" s="109" customFormat="1" ht="18.75">
      <c r="A96" s="164" t="s">
        <v>276</v>
      </c>
      <c r="B96" s="82" t="s">
        <v>184</v>
      </c>
      <c r="C96" s="133"/>
      <c r="D96" s="111"/>
      <c r="E96" s="111"/>
      <c r="F96" s="134"/>
      <c r="G96" s="777">
        <v>3</v>
      </c>
      <c r="H96" s="26"/>
      <c r="I96" s="198"/>
      <c r="J96" s="112"/>
      <c r="K96" s="112"/>
      <c r="L96" s="112"/>
      <c r="M96" s="727"/>
      <c r="N96" s="114"/>
      <c r="O96" s="112"/>
      <c r="P96" s="112"/>
      <c r="Q96" s="162"/>
      <c r="R96" s="807"/>
      <c r="S96" s="376"/>
      <c r="T96" s="870"/>
      <c r="V96" s="868" t="b">
        <f t="shared" si="7"/>
        <v>1</v>
      </c>
      <c r="W96" s="868" t="b">
        <f t="shared" si="7"/>
        <v>1</v>
      </c>
      <c r="X96" s="868" t="b">
        <f t="shared" si="7"/>
        <v>1</v>
      </c>
      <c r="Y96" s="868" t="b">
        <f t="shared" si="7"/>
        <v>1</v>
      </c>
      <c r="Z96" s="868" t="b">
        <f t="shared" si="7"/>
        <v>1</v>
      </c>
      <c r="AA96" s="868" t="b">
        <f t="shared" si="7"/>
        <v>1</v>
      </c>
    </row>
    <row r="97" spans="1:27" s="118" customFormat="1" ht="19.5" thickBot="1">
      <c r="A97" s="458"/>
      <c r="B97" s="687" t="s">
        <v>96</v>
      </c>
      <c r="C97" s="135" t="s">
        <v>232</v>
      </c>
      <c r="D97" s="136"/>
      <c r="E97" s="136"/>
      <c r="F97" s="137"/>
      <c r="G97" s="787">
        <v>3</v>
      </c>
      <c r="H97" s="273">
        <f t="shared" si="6"/>
        <v>90</v>
      </c>
      <c r="I97" s="688">
        <f>SUM(J97:K97)</f>
        <v>52</v>
      </c>
      <c r="J97" s="433">
        <v>26</v>
      </c>
      <c r="K97" s="433">
        <v>26</v>
      </c>
      <c r="L97" s="433"/>
      <c r="M97" s="438">
        <f>H97-I97</f>
        <v>38</v>
      </c>
      <c r="N97" s="123"/>
      <c r="O97" s="124"/>
      <c r="P97" s="124"/>
      <c r="Q97" s="392"/>
      <c r="R97" s="124"/>
      <c r="S97" s="125">
        <v>4</v>
      </c>
      <c r="T97" s="881"/>
      <c r="V97" s="868" t="b">
        <f t="shared" si="7"/>
        <v>1</v>
      </c>
      <c r="W97" s="868" t="b">
        <f t="shared" si="7"/>
        <v>1</v>
      </c>
      <c r="X97" s="868" t="b">
        <f t="shared" si="7"/>
        <v>1</v>
      </c>
      <c r="Y97" s="868" t="b">
        <f t="shared" si="7"/>
        <v>1</v>
      </c>
      <c r="Z97" s="868" t="b">
        <f t="shared" si="7"/>
        <v>1</v>
      </c>
      <c r="AA97" s="868" t="b">
        <f t="shared" si="7"/>
        <v>0</v>
      </c>
    </row>
    <row r="98" spans="1:27" s="118" customFormat="1" ht="19.5" thickBot="1">
      <c r="A98" s="1139" t="s">
        <v>206</v>
      </c>
      <c r="B98" s="1141"/>
      <c r="C98" s="224"/>
      <c r="D98" s="184"/>
      <c r="E98" s="184"/>
      <c r="F98" s="225"/>
      <c r="G98" s="226">
        <f>G59+G64+G70+G74</f>
        <v>8.5</v>
      </c>
      <c r="H98" s="809"/>
      <c r="I98" s="810"/>
      <c r="J98" s="675"/>
      <c r="K98" s="675"/>
      <c r="L98" s="675"/>
      <c r="M98" s="701"/>
      <c r="N98" s="813"/>
      <c r="O98" s="675"/>
      <c r="P98" s="814"/>
      <c r="Q98" s="675"/>
      <c r="R98" s="249"/>
      <c r="S98" s="250"/>
      <c r="T98" s="870"/>
      <c r="V98" s="898"/>
      <c r="W98" s="898"/>
      <c r="X98" s="898"/>
      <c r="Y98" s="898"/>
      <c r="Z98" s="898"/>
      <c r="AA98" s="898"/>
    </row>
    <row r="99" spans="1:28" s="81" customFormat="1" ht="19.5" thickBot="1">
      <c r="A99" s="1146" t="s">
        <v>97</v>
      </c>
      <c r="B99" s="1147"/>
      <c r="C99" s="702"/>
      <c r="D99" s="192"/>
      <c r="E99" s="192"/>
      <c r="F99" s="703">
        <f>G56+G58+G61+G63+G66+G67+G69+G72+G73+G76+G77+G79+G81+G83+G85+G87+G89+G91+G92+G94+G96</f>
        <v>78.5</v>
      </c>
      <c r="G99" s="704">
        <f>G57+G60+G62+G65+G66+G68+G71+G72+G75+G76+G78+G80+G82+G84+G86+G88+G90+G91+G93+G95+G97</f>
        <v>72</v>
      </c>
      <c r="H99" s="705">
        <f aca="true" t="shared" si="8" ref="H99:S99">SUM(H56:H97)</f>
        <v>2160</v>
      </c>
      <c r="I99" s="705">
        <f t="shared" si="8"/>
        <v>1111</v>
      </c>
      <c r="J99" s="705">
        <f t="shared" si="8"/>
        <v>635</v>
      </c>
      <c r="K99" s="705">
        <f t="shared" si="8"/>
        <v>415</v>
      </c>
      <c r="L99" s="705">
        <f t="shared" si="8"/>
        <v>61</v>
      </c>
      <c r="M99" s="705">
        <f t="shared" si="8"/>
        <v>1049</v>
      </c>
      <c r="N99" s="706">
        <f t="shared" si="8"/>
        <v>0</v>
      </c>
      <c r="O99" s="706">
        <f t="shared" si="8"/>
        <v>16</v>
      </c>
      <c r="P99" s="706">
        <f t="shared" si="8"/>
        <v>19</v>
      </c>
      <c r="Q99" s="383">
        <f t="shared" si="8"/>
        <v>11</v>
      </c>
      <c r="R99" s="383">
        <f t="shared" si="8"/>
        <v>14</v>
      </c>
      <c r="S99" s="383">
        <f t="shared" si="8"/>
        <v>10</v>
      </c>
      <c r="T99" s="383"/>
      <c r="V99" s="905">
        <f aca="true" t="shared" si="9" ref="V99:AA99">SUMIF(V56:V97,FALSE,$G56:$G97)</f>
        <v>0</v>
      </c>
      <c r="W99" s="905">
        <f t="shared" si="9"/>
        <v>18.5</v>
      </c>
      <c r="X99" s="905">
        <f t="shared" si="9"/>
        <v>20</v>
      </c>
      <c r="Y99" s="905">
        <f t="shared" si="9"/>
        <v>11.5</v>
      </c>
      <c r="Z99" s="905">
        <f t="shared" si="9"/>
        <v>12</v>
      </c>
      <c r="AA99" s="905">
        <f t="shared" si="9"/>
        <v>10</v>
      </c>
      <c r="AB99" s="81">
        <f>SUM(V99:AA99)</f>
        <v>72</v>
      </c>
    </row>
    <row r="100" spans="1:28" s="81" customFormat="1" ht="15.75" customHeight="1" thickBot="1">
      <c r="A100" s="1195" t="s">
        <v>278</v>
      </c>
      <c r="B100" s="1196"/>
      <c r="C100" s="1196"/>
      <c r="D100" s="1196"/>
      <c r="E100" s="1196"/>
      <c r="F100" s="1196"/>
      <c r="G100" s="1196"/>
      <c r="H100" s="1196"/>
      <c r="I100" s="1196"/>
      <c r="J100" s="1196"/>
      <c r="K100" s="1196"/>
      <c r="L100" s="1196"/>
      <c r="M100" s="1196"/>
      <c r="N100" s="1196"/>
      <c r="O100" s="1196"/>
      <c r="P100" s="1196"/>
      <c r="Q100" s="1196"/>
      <c r="R100" s="1196"/>
      <c r="S100" s="1197"/>
      <c r="T100" s="882"/>
      <c r="V100" s="894"/>
      <c r="W100" s="894"/>
      <c r="X100" s="894"/>
      <c r="Y100" s="894"/>
      <c r="Z100" s="894"/>
      <c r="AA100" s="894"/>
      <c r="AB100" s="906">
        <f>SUMIF(B56:B97,"*передвищої*",G56:G97)</f>
        <v>8.5</v>
      </c>
    </row>
    <row r="101" spans="1:27" s="81" customFormat="1" ht="18.75">
      <c r="A101" s="228" t="s">
        <v>65</v>
      </c>
      <c r="B101" s="229" t="s">
        <v>237</v>
      </c>
      <c r="C101" s="230"/>
      <c r="D101" s="417" t="s">
        <v>79</v>
      </c>
      <c r="E101" s="231"/>
      <c r="F101" s="232"/>
      <c r="G101" s="768">
        <v>4.5</v>
      </c>
      <c r="H101" s="275" t="s">
        <v>235</v>
      </c>
      <c r="I101" s="231"/>
      <c r="J101" s="231"/>
      <c r="K101" s="231"/>
      <c r="L101" s="231"/>
      <c r="M101" s="232"/>
      <c r="N101" s="230"/>
      <c r="O101" s="231"/>
      <c r="P101" s="231"/>
      <c r="Q101" s="393"/>
      <c r="R101" s="231"/>
      <c r="S101" s="232"/>
      <c r="T101" s="883"/>
      <c r="V101" s="894"/>
      <c r="W101" s="894"/>
      <c r="X101" s="894"/>
      <c r="Y101" s="894"/>
      <c r="Z101" s="894"/>
      <c r="AA101" s="894"/>
    </row>
    <row r="102" spans="1:27" s="81" customFormat="1" ht="18.75">
      <c r="A102" s="233" t="s">
        <v>122</v>
      </c>
      <c r="B102" s="803" t="s">
        <v>238</v>
      </c>
      <c r="C102" s="234"/>
      <c r="D102" s="90" t="s">
        <v>81</v>
      </c>
      <c r="E102" s="140"/>
      <c r="F102" s="235"/>
      <c r="G102" s="667">
        <v>4.5</v>
      </c>
      <c r="H102" s="164" t="s">
        <v>236</v>
      </c>
      <c r="I102" s="140"/>
      <c r="J102" s="140"/>
      <c r="K102" s="140"/>
      <c r="L102" s="140"/>
      <c r="M102" s="235"/>
      <c r="N102" s="234"/>
      <c r="O102" s="140"/>
      <c r="P102" s="140"/>
      <c r="Q102" s="394"/>
      <c r="R102" s="140"/>
      <c r="S102" s="235"/>
      <c r="T102" s="883"/>
      <c r="V102" s="894"/>
      <c r="W102" s="894"/>
      <c r="X102" s="894"/>
      <c r="Y102" s="894"/>
      <c r="Z102" s="894"/>
      <c r="AA102" s="894"/>
    </row>
    <row r="103" spans="1:27" s="109" customFormat="1" ht="19.5" thickBot="1">
      <c r="A103" s="329" t="s">
        <v>123</v>
      </c>
      <c r="B103" s="236" t="s">
        <v>22</v>
      </c>
      <c r="C103" s="237"/>
      <c r="D103" s="238">
        <v>6</v>
      </c>
      <c r="E103" s="238"/>
      <c r="F103" s="239"/>
      <c r="G103" s="804">
        <v>4.5</v>
      </c>
      <c r="H103" s="240">
        <f>G103*30</f>
        <v>135</v>
      </c>
      <c r="I103" s="1078"/>
      <c r="J103" s="1079"/>
      <c r="K103" s="1079"/>
      <c r="L103" s="1079"/>
      <c r="M103" s="1080"/>
      <c r="N103" s="241"/>
      <c r="O103" s="242"/>
      <c r="P103" s="242"/>
      <c r="Q103" s="395"/>
      <c r="R103" s="242"/>
      <c r="S103" s="243"/>
      <c r="T103" s="884"/>
      <c r="V103" s="897"/>
      <c r="W103" s="897"/>
      <c r="X103" s="897"/>
      <c r="Y103" s="897"/>
      <c r="Z103" s="897"/>
      <c r="AA103" s="897"/>
    </row>
    <row r="104" spans="1:27" s="109" customFormat="1" ht="20.25" thickBot="1">
      <c r="A104" s="415"/>
      <c r="B104" s="707" t="s">
        <v>239</v>
      </c>
      <c r="C104" s="413"/>
      <c r="D104" s="413"/>
      <c r="E104" s="413"/>
      <c r="F104" s="708"/>
      <c r="G104" s="709">
        <f>G101+G102+G103</f>
        <v>13.5</v>
      </c>
      <c r="H104" s="419">
        <f>G104*30</f>
        <v>405</v>
      </c>
      <c r="I104" s="812"/>
      <c r="J104" s="1168"/>
      <c r="K104" s="1168"/>
      <c r="L104" s="1168"/>
      <c r="M104" s="1168"/>
      <c r="N104" s="1168"/>
      <c r="O104" s="1168"/>
      <c r="P104" s="1168"/>
      <c r="Q104" s="1168"/>
      <c r="R104" s="1168"/>
      <c r="S104" s="1169"/>
      <c r="T104" s="812"/>
      <c r="V104" s="907"/>
      <c r="W104" s="909">
        <v>4.5</v>
      </c>
      <c r="X104" s="909"/>
      <c r="Y104" s="909">
        <v>4.5</v>
      </c>
      <c r="Z104" s="909"/>
      <c r="AA104" s="909">
        <v>4.5</v>
      </c>
    </row>
    <row r="105" spans="1:27" s="244" customFormat="1" ht="15.75" customHeight="1" thickBot="1">
      <c r="A105" s="1139" t="s">
        <v>140</v>
      </c>
      <c r="B105" s="1140"/>
      <c r="C105" s="1140"/>
      <c r="D105" s="1140"/>
      <c r="E105" s="1140"/>
      <c r="F105" s="1140"/>
      <c r="G105" s="1140"/>
      <c r="H105" s="1140"/>
      <c r="I105" s="1140"/>
      <c r="J105" s="1140"/>
      <c r="K105" s="1140"/>
      <c r="L105" s="1140"/>
      <c r="M105" s="1140"/>
      <c r="N105" s="1140"/>
      <c r="O105" s="1140"/>
      <c r="P105" s="1140"/>
      <c r="Q105" s="1140"/>
      <c r="R105" s="1140"/>
      <c r="S105" s="1141"/>
      <c r="T105" s="207"/>
      <c r="V105" s="899"/>
      <c r="W105" s="271"/>
      <c r="X105" s="271"/>
      <c r="Y105" s="271"/>
      <c r="Z105" s="271"/>
      <c r="AA105" s="271"/>
    </row>
    <row r="106" spans="1:27" s="244" customFormat="1" ht="20.25" thickBot="1">
      <c r="A106" s="710" t="s">
        <v>124</v>
      </c>
      <c r="B106" s="711" t="s">
        <v>141</v>
      </c>
      <c r="C106" s="712"/>
      <c r="D106" s="713"/>
      <c r="E106" s="713"/>
      <c r="F106" s="227">
        <v>6</v>
      </c>
      <c r="G106" s="714">
        <v>7.5</v>
      </c>
      <c r="H106" s="715">
        <f>G106*30</f>
        <v>225</v>
      </c>
      <c r="I106" s="1142"/>
      <c r="J106" s="1143"/>
      <c r="K106" s="1143"/>
      <c r="L106" s="1143"/>
      <c r="M106" s="1143"/>
      <c r="N106" s="245"/>
      <c r="O106" s="246"/>
      <c r="P106" s="246"/>
      <c r="Q106" s="396"/>
      <c r="R106" s="246"/>
      <c r="S106" s="247"/>
      <c r="T106" s="885"/>
      <c r="V106" s="899"/>
      <c r="W106" s="271"/>
      <c r="X106" s="271"/>
      <c r="Y106" s="271"/>
      <c r="Z106" s="271"/>
      <c r="AA106" s="909">
        <v>7.5</v>
      </c>
    </row>
    <row r="107" spans="1:27" s="244" customFormat="1" ht="19.5" thickBot="1">
      <c r="A107" s="1170" t="s">
        <v>176</v>
      </c>
      <c r="B107" s="1171"/>
      <c r="C107" s="731"/>
      <c r="D107" s="732"/>
      <c r="E107" s="732"/>
      <c r="F107" s="731"/>
      <c r="G107" s="733"/>
      <c r="H107" s="734"/>
      <c r="I107" s="735"/>
      <c r="J107" s="735"/>
      <c r="K107" s="735"/>
      <c r="L107" s="735"/>
      <c r="M107" s="736"/>
      <c r="N107" s="248"/>
      <c r="O107" s="249"/>
      <c r="P107" s="249"/>
      <c r="Q107" s="397"/>
      <c r="R107" s="249"/>
      <c r="S107" s="250"/>
      <c r="T107" s="870"/>
      <c r="V107" s="899"/>
      <c r="W107" s="271"/>
      <c r="X107" s="271"/>
      <c r="Y107" s="271"/>
      <c r="Z107" s="271"/>
      <c r="AA107" s="271"/>
    </row>
    <row r="108" spans="1:27" s="244" customFormat="1" ht="19.5" thickBot="1">
      <c r="A108" s="1144" t="s">
        <v>97</v>
      </c>
      <c r="B108" s="1145"/>
      <c r="C108" s="718"/>
      <c r="D108" s="719"/>
      <c r="E108" s="719"/>
      <c r="F108" s="720"/>
      <c r="G108" s="721">
        <f>G104+G106</f>
        <v>21</v>
      </c>
      <c r="H108" s="722">
        <f>G108*30</f>
        <v>630</v>
      </c>
      <c r="I108" s="723"/>
      <c r="J108" s="723"/>
      <c r="K108" s="723"/>
      <c r="L108" s="723"/>
      <c r="M108" s="724"/>
      <c r="N108" s="418"/>
      <c r="O108" s="419"/>
      <c r="P108" s="419"/>
      <c r="Q108" s="414"/>
      <c r="R108" s="419"/>
      <c r="S108" s="737"/>
      <c r="T108" s="870"/>
      <c r="V108" s="899"/>
      <c r="W108" s="271"/>
      <c r="X108" s="271"/>
      <c r="Y108" s="271"/>
      <c r="Z108" s="271"/>
      <c r="AA108" s="271"/>
    </row>
    <row r="109" spans="1:27" s="244" customFormat="1" ht="19.5" thickBot="1">
      <c r="A109" s="1085" t="s">
        <v>225</v>
      </c>
      <c r="B109" s="1086"/>
      <c r="C109" s="251"/>
      <c r="D109" s="252"/>
      <c r="E109" s="252"/>
      <c r="F109" s="253"/>
      <c r="G109" s="254">
        <f aca="true" t="shared" si="10" ref="G109:S109">G52+G99+G108</f>
        <v>135</v>
      </c>
      <c r="H109" s="255">
        <f t="shared" si="10"/>
        <v>4050</v>
      </c>
      <c r="I109" s="255">
        <f>I52+I99+I108</f>
        <v>1658</v>
      </c>
      <c r="J109" s="255">
        <f>J52+J99</f>
        <v>908</v>
      </c>
      <c r="K109" s="255">
        <f>K52+K99</f>
        <v>550</v>
      </c>
      <c r="L109" s="255">
        <f>L52+L99</f>
        <v>200</v>
      </c>
      <c r="M109" s="255">
        <f>M52+M99</f>
        <v>1762</v>
      </c>
      <c r="N109" s="738">
        <f t="shared" si="10"/>
        <v>22</v>
      </c>
      <c r="O109" s="739">
        <f t="shared" si="10"/>
        <v>22.5</v>
      </c>
      <c r="P109" s="739">
        <f t="shared" si="10"/>
        <v>19</v>
      </c>
      <c r="Q109" s="739">
        <f t="shared" si="10"/>
        <v>16</v>
      </c>
      <c r="R109" s="739">
        <f t="shared" si="10"/>
        <v>15</v>
      </c>
      <c r="S109" s="739">
        <f t="shared" si="10"/>
        <v>10</v>
      </c>
      <c r="T109" s="886"/>
      <c r="V109" s="899"/>
      <c r="W109" s="271"/>
      <c r="X109" s="271"/>
      <c r="Y109" s="271"/>
      <c r="Z109" s="271"/>
      <c r="AA109" s="271"/>
    </row>
    <row r="110" spans="1:27" s="244" customFormat="1" ht="19.5" thickBot="1">
      <c r="A110" s="1085" t="s">
        <v>207</v>
      </c>
      <c r="B110" s="1086"/>
      <c r="C110" s="251"/>
      <c r="D110" s="252"/>
      <c r="E110" s="252"/>
      <c r="F110" s="253"/>
      <c r="G110" s="254">
        <f>G51+G98+G107</f>
        <v>60</v>
      </c>
      <c r="H110" s="255"/>
      <c r="I110" s="256"/>
      <c r="J110" s="256"/>
      <c r="K110" s="256"/>
      <c r="L110" s="256"/>
      <c r="M110" s="257"/>
      <c r="N110" s="255"/>
      <c r="O110" s="256"/>
      <c r="P110" s="256"/>
      <c r="Q110" s="256"/>
      <c r="R110" s="729"/>
      <c r="S110" s="730"/>
      <c r="T110" s="887"/>
      <c r="V110" s="899"/>
      <c r="W110" s="271"/>
      <c r="X110" s="271"/>
      <c r="Y110" s="271"/>
      <c r="Z110" s="271"/>
      <c r="AA110" s="271"/>
    </row>
    <row r="111" spans="1:27" s="81" customFormat="1" ht="14.25" customHeight="1" thickBot="1">
      <c r="A111" s="1091" t="s">
        <v>108</v>
      </c>
      <c r="B111" s="1092"/>
      <c r="C111" s="1092"/>
      <c r="D111" s="1092"/>
      <c r="E111" s="1092"/>
      <c r="F111" s="1092"/>
      <c r="G111" s="1092"/>
      <c r="H111" s="1092"/>
      <c r="I111" s="1092"/>
      <c r="J111" s="1092"/>
      <c r="K111" s="1092"/>
      <c r="L111" s="1092"/>
      <c r="M111" s="1092"/>
      <c r="N111" s="1092"/>
      <c r="O111" s="1092"/>
      <c r="P111" s="1092"/>
      <c r="Q111" s="1092"/>
      <c r="R111" s="716"/>
      <c r="S111" s="717"/>
      <c r="T111" s="805"/>
      <c r="V111" s="894"/>
      <c r="W111" s="94"/>
      <c r="X111" s="94"/>
      <c r="Y111" s="94"/>
      <c r="Z111" s="94"/>
      <c r="AA111" s="94"/>
    </row>
    <row r="112" spans="1:27" s="108" customFormat="1" ht="16.5" customHeight="1" thickBot="1">
      <c r="A112" s="1153" t="s">
        <v>109</v>
      </c>
      <c r="B112" s="1154"/>
      <c r="C112" s="1154"/>
      <c r="D112" s="1154"/>
      <c r="E112" s="1154"/>
      <c r="F112" s="1154"/>
      <c r="G112" s="1154"/>
      <c r="H112" s="1154"/>
      <c r="I112" s="1154"/>
      <c r="J112" s="1154"/>
      <c r="K112" s="1154"/>
      <c r="L112" s="1154"/>
      <c r="M112" s="1154"/>
      <c r="N112" s="1154"/>
      <c r="O112" s="1154"/>
      <c r="P112" s="1154"/>
      <c r="Q112" s="1154"/>
      <c r="R112" s="249"/>
      <c r="S112" s="250"/>
      <c r="T112" s="870"/>
      <c r="V112" s="895"/>
      <c r="W112" s="94"/>
      <c r="X112" s="908">
        <v>4</v>
      </c>
      <c r="Y112" s="908">
        <v>3</v>
      </c>
      <c r="Z112" s="908">
        <v>3</v>
      </c>
      <c r="AA112" s="908">
        <v>3</v>
      </c>
    </row>
    <row r="113" spans="1:27" s="108" customFormat="1" ht="18.75">
      <c r="A113" s="1081" t="s">
        <v>142</v>
      </c>
      <c r="B113" s="1082"/>
      <c r="C113" s="114"/>
      <c r="D113" s="112">
        <v>3</v>
      </c>
      <c r="E113" s="112"/>
      <c r="F113" s="162"/>
      <c r="G113" s="725">
        <v>4</v>
      </c>
      <c r="H113" s="726">
        <f>G113*30</f>
        <v>120</v>
      </c>
      <c r="I113" s="120">
        <f>J113+K113+L113</f>
        <v>45</v>
      </c>
      <c r="J113" s="77">
        <v>30</v>
      </c>
      <c r="K113" s="78"/>
      <c r="L113" s="78">
        <v>15</v>
      </c>
      <c r="M113" s="727">
        <f>H113-I113</f>
        <v>75</v>
      </c>
      <c r="N113" s="728"/>
      <c r="O113" s="96"/>
      <c r="P113" s="96">
        <v>3</v>
      </c>
      <c r="Q113" s="162"/>
      <c r="R113" s="112"/>
      <c r="S113" s="115"/>
      <c r="T113" s="870"/>
      <c r="V113" s="895"/>
      <c r="W113" s="895"/>
      <c r="X113" s="895"/>
      <c r="Y113" s="895"/>
      <c r="Z113" s="895"/>
      <c r="AA113" s="895"/>
    </row>
    <row r="114" spans="1:27" s="108" customFormat="1" ht="18.75">
      <c r="A114" s="1083" t="s">
        <v>143</v>
      </c>
      <c r="B114" s="1084"/>
      <c r="C114" s="807"/>
      <c r="D114" s="807">
        <v>4</v>
      </c>
      <c r="E114" s="807"/>
      <c r="F114" s="807"/>
      <c r="G114" s="429">
        <v>3</v>
      </c>
      <c r="H114" s="431">
        <f>G114*30</f>
        <v>90</v>
      </c>
      <c r="I114" s="212">
        <f>J114+K114+L114</f>
        <v>45</v>
      </c>
      <c r="J114" s="180">
        <v>30</v>
      </c>
      <c r="K114" s="181"/>
      <c r="L114" s="181">
        <v>15</v>
      </c>
      <c r="M114" s="432">
        <f>H114-I114</f>
        <v>45</v>
      </c>
      <c r="N114" s="83"/>
      <c r="O114" s="807"/>
      <c r="P114" s="807"/>
      <c r="Q114" s="807">
        <v>2</v>
      </c>
      <c r="R114" s="807"/>
      <c r="S114" s="376"/>
      <c r="T114" s="870"/>
      <c r="V114" s="895"/>
      <c r="W114" s="895"/>
      <c r="X114" s="895"/>
      <c r="Y114" s="895"/>
      <c r="Z114" s="895"/>
      <c r="AA114" s="895"/>
    </row>
    <row r="115" spans="1:27" s="108" customFormat="1" ht="18.75">
      <c r="A115" s="1083" t="s">
        <v>233</v>
      </c>
      <c r="B115" s="1084"/>
      <c r="C115" s="807"/>
      <c r="D115" s="807">
        <v>5</v>
      </c>
      <c r="E115" s="807"/>
      <c r="F115" s="807"/>
      <c r="G115" s="429">
        <v>3</v>
      </c>
      <c r="H115" s="431">
        <f>G115*30</f>
        <v>90</v>
      </c>
      <c r="I115" s="212">
        <f>J115+K115+L115</f>
        <v>45</v>
      </c>
      <c r="J115" s="180">
        <v>30</v>
      </c>
      <c r="K115" s="181"/>
      <c r="L115" s="181">
        <v>15</v>
      </c>
      <c r="M115" s="432">
        <f>H115-I115</f>
        <v>45</v>
      </c>
      <c r="N115" s="83"/>
      <c r="O115" s="807"/>
      <c r="P115" s="807"/>
      <c r="Q115" s="807"/>
      <c r="R115" s="807">
        <v>2</v>
      </c>
      <c r="S115" s="376"/>
      <c r="T115" s="870"/>
      <c r="V115" s="895"/>
      <c r="W115" s="895"/>
      <c r="X115" s="895"/>
      <c r="Y115" s="895"/>
      <c r="Z115" s="895"/>
      <c r="AA115" s="895"/>
    </row>
    <row r="116" spans="1:27" s="108" customFormat="1" ht="19.5" thickBot="1">
      <c r="A116" s="1151" t="s">
        <v>234</v>
      </c>
      <c r="B116" s="1152"/>
      <c r="C116" s="433"/>
      <c r="D116" s="433">
        <v>6</v>
      </c>
      <c r="E116" s="433"/>
      <c r="F116" s="433"/>
      <c r="G116" s="434">
        <v>3</v>
      </c>
      <c r="H116" s="435">
        <f>G116*30</f>
        <v>90</v>
      </c>
      <c r="I116" s="436">
        <f>J116+K116+L116</f>
        <v>45</v>
      </c>
      <c r="J116" s="437">
        <v>30</v>
      </c>
      <c r="K116" s="285"/>
      <c r="L116" s="285">
        <v>15</v>
      </c>
      <c r="M116" s="438">
        <f>H116-I116</f>
        <v>45</v>
      </c>
      <c r="N116" s="439"/>
      <c r="O116" s="433"/>
      <c r="P116" s="433"/>
      <c r="Q116" s="433"/>
      <c r="R116" s="433"/>
      <c r="S116" s="274">
        <v>2</v>
      </c>
      <c r="T116" s="870"/>
      <c r="V116" s="895"/>
      <c r="W116" s="895"/>
      <c r="X116" s="895"/>
      <c r="Y116" s="895"/>
      <c r="Z116" s="895"/>
      <c r="AA116" s="895"/>
    </row>
    <row r="117" spans="1:27" s="269" customFormat="1" ht="17.25" customHeight="1" thickBot="1">
      <c r="A117" s="262"/>
      <c r="B117" s="263" t="s">
        <v>145</v>
      </c>
      <c r="C117" s="262"/>
      <c r="D117" s="264"/>
      <c r="E117" s="264"/>
      <c r="F117" s="265"/>
      <c r="G117" s="266">
        <f>SUM(G113:G116)</f>
        <v>13</v>
      </c>
      <c r="H117" s="430">
        <f>SUM(H113:H116)</f>
        <v>390</v>
      </c>
      <c r="I117" s="430">
        <f>SUM(I113:I116)</f>
        <v>180</v>
      </c>
      <c r="J117" s="430">
        <f>SUM(J113:J116)</f>
        <v>120</v>
      </c>
      <c r="K117" s="430"/>
      <c r="L117" s="430">
        <f>SUM(L113:L116)</f>
        <v>60</v>
      </c>
      <c r="M117" s="430">
        <f>SUM(M113:M116)</f>
        <v>210</v>
      </c>
      <c r="N117" s="268"/>
      <c r="O117" s="264"/>
      <c r="P117" s="264">
        <v>3</v>
      </c>
      <c r="Q117" s="264">
        <v>2</v>
      </c>
      <c r="R117" s="264">
        <v>2</v>
      </c>
      <c r="S117" s="267">
        <v>2</v>
      </c>
      <c r="T117" s="382"/>
      <c r="V117" s="900"/>
      <c r="W117" s="900"/>
      <c r="X117" s="900"/>
      <c r="Y117" s="900"/>
      <c r="Z117" s="900"/>
      <c r="AA117" s="900"/>
    </row>
    <row r="118" spans="1:27" s="81" customFormat="1" ht="18.75">
      <c r="A118" s="742" t="s">
        <v>146</v>
      </c>
      <c r="B118" s="743" t="s">
        <v>167</v>
      </c>
      <c r="C118" s="276"/>
      <c r="D118" s="277">
        <v>3</v>
      </c>
      <c r="E118" s="277"/>
      <c r="F118" s="744"/>
      <c r="G118" s="160">
        <v>4</v>
      </c>
      <c r="H118" s="745">
        <f aca="true" t="shared" si="11" ref="H118:H133">G118*30</f>
        <v>120</v>
      </c>
      <c r="I118" s="278">
        <f aca="true" t="shared" si="12" ref="I118:I133">J118+K118+L118</f>
        <v>45</v>
      </c>
      <c r="J118" s="279">
        <v>30</v>
      </c>
      <c r="K118" s="277"/>
      <c r="L118" s="277">
        <v>15</v>
      </c>
      <c r="M118" s="280">
        <f aca="true" t="shared" si="13" ref="M118:M133">H118-I118</f>
        <v>75</v>
      </c>
      <c r="N118" s="258"/>
      <c r="O118" s="259"/>
      <c r="P118" s="259">
        <v>3</v>
      </c>
      <c r="Q118" s="399"/>
      <c r="R118" s="259"/>
      <c r="S118" s="281"/>
      <c r="T118" s="881"/>
      <c r="V118" s="894"/>
      <c r="W118" s="894"/>
      <c r="X118" s="894"/>
      <c r="Y118" s="894"/>
      <c r="Z118" s="894"/>
      <c r="AA118" s="894"/>
    </row>
    <row r="119" spans="1:27" s="81" customFormat="1" ht="18.75">
      <c r="A119" s="121" t="s">
        <v>86</v>
      </c>
      <c r="B119" s="754" t="s">
        <v>168</v>
      </c>
      <c r="C119" s="95"/>
      <c r="D119" s="63">
        <v>3</v>
      </c>
      <c r="E119" s="63"/>
      <c r="F119" s="91"/>
      <c r="G119" s="65">
        <v>4</v>
      </c>
      <c r="H119" s="92">
        <f t="shared" si="11"/>
        <v>120</v>
      </c>
      <c r="I119" s="93">
        <f t="shared" si="12"/>
        <v>45</v>
      </c>
      <c r="J119" s="62">
        <v>30</v>
      </c>
      <c r="K119" s="63"/>
      <c r="L119" s="63">
        <v>15</v>
      </c>
      <c r="M119" s="66">
        <f t="shared" si="13"/>
        <v>75</v>
      </c>
      <c r="N119" s="86"/>
      <c r="O119" s="84"/>
      <c r="P119" s="84">
        <v>3</v>
      </c>
      <c r="Q119" s="174"/>
      <c r="R119" s="84"/>
      <c r="S119" s="85"/>
      <c r="T119" s="881"/>
      <c r="V119" s="894"/>
      <c r="W119" s="894"/>
      <c r="X119" s="894"/>
      <c r="Y119" s="894"/>
      <c r="Z119" s="894"/>
      <c r="AA119" s="894"/>
    </row>
    <row r="120" spans="1:27" s="81" customFormat="1" ht="18.75">
      <c r="A120" s="121" t="s">
        <v>147</v>
      </c>
      <c r="B120" s="420" t="s">
        <v>240</v>
      </c>
      <c r="C120" s="95"/>
      <c r="D120" s="63">
        <v>3</v>
      </c>
      <c r="E120" s="63"/>
      <c r="F120" s="91"/>
      <c r="G120" s="65">
        <v>4</v>
      </c>
      <c r="H120" s="92">
        <f t="shared" si="11"/>
        <v>120</v>
      </c>
      <c r="I120" s="93">
        <f t="shared" si="12"/>
        <v>30</v>
      </c>
      <c r="J120" s="62">
        <v>15</v>
      </c>
      <c r="K120" s="63"/>
      <c r="L120" s="63">
        <v>15</v>
      </c>
      <c r="M120" s="66">
        <f t="shared" si="13"/>
        <v>90</v>
      </c>
      <c r="N120" s="86"/>
      <c r="O120" s="84"/>
      <c r="P120" s="84">
        <v>3</v>
      </c>
      <c r="Q120" s="174"/>
      <c r="R120" s="84"/>
      <c r="S120" s="85"/>
      <c r="T120" s="881"/>
      <c r="V120" s="894"/>
      <c r="W120" s="894"/>
      <c r="X120" s="894"/>
      <c r="Y120" s="894"/>
      <c r="Z120" s="894"/>
      <c r="AA120" s="894"/>
    </row>
    <row r="121" spans="1:27" s="81" customFormat="1" ht="18.75">
      <c r="A121" s="121" t="s">
        <v>148</v>
      </c>
      <c r="B121" s="421" t="s">
        <v>241</v>
      </c>
      <c r="C121" s="95"/>
      <c r="D121" s="63">
        <v>3</v>
      </c>
      <c r="E121" s="63"/>
      <c r="F121" s="91"/>
      <c r="G121" s="65">
        <v>4</v>
      </c>
      <c r="H121" s="92">
        <f t="shared" si="11"/>
        <v>120</v>
      </c>
      <c r="I121" s="93">
        <f t="shared" si="12"/>
        <v>30</v>
      </c>
      <c r="J121" s="62">
        <v>15</v>
      </c>
      <c r="K121" s="63"/>
      <c r="L121" s="63">
        <v>15</v>
      </c>
      <c r="M121" s="66">
        <f t="shared" si="13"/>
        <v>90</v>
      </c>
      <c r="N121" s="86"/>
      <c r="O121" s="84"/>
      <c r="P121" s="84">
        <v>3</v>
      </c>
      <c r="Q121" s="174"/>
      <c r="R121" s="84"/>
      <c r="S121" s="85"/>
      <c r="T121" s="881"/>
      <c r="V121" s="894"/>
      <c r="W121" s="894"/>
      <c r="X121" s="894"/>
      <c r="Y121" s="894"/>
      <c r="Z121" s="894"/>
      <c r="AA121" s="894"/>
    </row>
    <row r="122" spans="1:27" s="81" customFormat="1" ht="18.75">
      <c r="A122" s="121" t="s">
        <v>149</v>
      </c>
      <c r="B122" s="422" t="s">
        <v>242</v>
      </c>
      <c r="C122" s="95"/>
      <c r="D122" s="63">
        <v>4</v>
      </c>
      <c r="E122" s="63"/>
      <c r="F122" s="91"/>
      <c r="G122" s="65">
        <v>3</v>
      </c>
      <c r="H122" s="92">
        <f t="shared" si="11"/>
        <v>90</v>
      </c>
      <c r="I122" s="93">
        <f t="shared" si="12"/>
        <v>30</v>
      </c>
      <c r="J122" s="62">
        <v>15</v>
      </c>
      <c r="K122" s="63"/>
      <c r="L122" s="63">
        <v>15</v>
      </c>
      <c r="M122" s="66">
        <f t="shared" si="13"/>
        <v>60</v>
      </c>
      <c r="N122" s="86"/>
      <c r="O122" s="84"/>
      <c r="P122" s="84"/>
      <c r="Q122" s="174">
        <v>2</v>
      </c>
      <c r="R122" s="84"/>
      <c r="S122" s="85"/>
      <c r="T122" s="881"/>
      <c r="V122" s="894"/>
      <c r="W122" s="894"/>
      <c r="X122" s="894"/>
      <c r="Y122" s="894"/>
      <c r="Z122" s="894"/>
      <c r="AA122" s="894"/>
    </row>
    <row r="123" spans="1:27" s="81" customFormat="1" ht="18.75">
      <c r="A123" s="121" t="s">
        <v>161</v>
      </c>
      <c r="B123" s="423" t="s">
        <v>243</v>
      </c>
      <c r="C123" s="95"/>
      <c r="D123" s="63">
        <v>4</v>
      </c>
      <c r="E123" s="63"/>
      <c r="F123" s="91"/>
      <c r="G123" s="65">
        <v>3</v>
      </c>
      <c r="H123" s="92">
        <f t="shared" si="11"/>
        <v>90</v>
      </c>
      <c r="I123" s="93">
        <f t="shared" si="12"/>
        <v>30</v>
      </c>
      <c r="J123" s="62">
        <v>15</v>
      </c>
      <c r="K123" s="63"/>
      <c r="L123" s="63">
        <v>15</v>
      </c>
      <c r="M123" s="66">
        <f t="shared" si="13"/>
        <v>60</v>
      </c>
      <c r="N123" s="86"/>
      <c r="O123" s="84"/>
      <c r="P123" s="84"/>
      <c r="Q123" s="174">
        <v>2</v>
      </c>
      <c r="R123" s="84"/>
      <c r="S123" s="85"/>
      <c r="T123" s="881"/>
      <c r="V123" s="894"/>
      <c r="W123" s="894"/>
      <c r="X123" s="894"/>
      <c r="Y123" s="894"/>
      <c r="Z123" s="894"/>
      <c r="AA123" s="894"/>
    </row>
    <row r="124" spans="1:27" s="81" customFormat="1" ht="18.75">
      <c r="A124" s="121" t="s">
        <v>162</v>
      </c>
      <c r="B124" s="424" t="s">
        <v>244</v>
      </c>
      <c r="C124" s="95"/>
      <c r="D124" s="63">
        <v>4</v>
      </c>
      <c r="E124" s="63"/>
      <c r="F124" s="91"/>
      <c r="G124" s="65">
        <v>3</v>
      </c>
      <c r="H124" s="92">
        <f t="shared" si="11"/>
        <v>90</v>
      </c>
      <c r="I124" s="93">
        <f t="shared" si="12"/>
        <v>30</v>
      </c>
      <c r="J124" s="62">
        <v>15</v>
      </c>
      <c r="K124" s="63"/>
      <c r="L124" s="63">
        <v>15</v>
      </c>
      <c r="M124" s="66">
        <f t="shared" si="13"/>
        <v>60</v>
      </c>
      <c r="N124" s="86"/>
      <c r="O124" s="84"/>
      <c r="P124" s="84"/>
      <c r="Q124" s="174">
        <v>2</v>
      </c>
      <c r="R124" s="84"/>
      <c r="S124" s="85"/>
      <c r="T124" s="881"/>
      <c r="V124" s="894"/>
      <c r="W124" s="894"/>
      <c r="X124" s="894"/>
      <c r="Y124" s="894"/>
      <c r="Z124" s="894"/>
      <c r="AA124" s="894"/>
    </row>
    <row r="125" spans="1:27" s="81" customFormat="1" ht="18.75">
      <c r="A125" s="121" t="s">
        <v>163</v>
      </c>
      <c r="B125" s="425" t="s">
        <v>241</v>
      </c>
      <c r="C125" s="179"/>
      <c r="D125" s="63">
        <v>4</v>
      </c>
      <c r="E125" s="63"/>
      <c r="F125" s="91"/>
      <c r="G125" s="65">
        <v>3</v>
      </c>
      <c r="H125" s="92">
        <f t="shared" si="11"/>
        <v>90</v>
      </c>
      <c r="I125" s="93">
        <f t="shared" si="12"/>
        <v>30</v>
      </c>
      <c r="J125" s="62">
        <v>15</v>
      </c>
      <c r="K125" s="63"/>
      <c r="L125" s="63">
        <v>15</v>
      </c>
      <c r="M125" s="66">
        <f t="shared" si="13"/>
        <v>60</v>
      </c>
      <c r="N125" s="86"/>
      <c r="O125" s="84"/>
      <c r="P125" s="84"/>
      <c r="Q125" s="385">
        <v>2</v>
      </c>
      <c r="R125" s="84"/>
      <c r="S125" s="85"/>
      <c r="T125" s="881"/>
      <c r="V125" s="894"/>
      <c r="W125" s="894"/>
      <c r="X125" s="894"/>
      <c r="Y125" s="894"/>
      <c r="Z125" s="894"/>
      <c r="AA125" s="894"/>
    </row>
    <row r="126" spans="1:27" s="81" customFormat="1" ht="18.75">
      <c r="A126" s="121" t="s">
        <v>227</v>
      </c>
      <c r="B126" s="426" t="s">
        <v>242</v>
      </c>
      <c r="C126" s="179"/>
      <c r="D126" s="63">
        <v>5</v>
      </c>
      <c r="E126" s="63"/>
      <c r="F126" s="91"/>
      <c r="G126" s="65">
        <v>3</v>
      </c>
      <c r="H126" s="92">
        <f t="shared" si="11"/>
        <v>90</v>
      </c>
      <c r="I126" s="93">
        <f t="shared" si="12"/>
        <v>30</v>
      </c>
      <c r="J126" s="62">
        <v>15</v>
      </c>
      <c r="K126" s="63"/>
      <c r="L126" s="63">
        <v>15</v>
      </c>
      <c r="M126" s="66">
        <f t="shared" si="13"/>
        <v>60</v>
      </c>
      <c r="N126" s="86"/>
      <c r="O126" s="84"/>
      <c r="P126" s="84"/>
      <c r="Q126" s="385"/>
      <c r="R126" s="84">
        <v>2</v>
      </c>
      <c r="S126" s="85"/>
      <c r="T126" s="881"/>
      <c r="V126" s="894"/>
      <c r="W126" s="894"/>
      <c r="X126" s="894"/>
      <c r="Y126" s="894"/>
      <c r="Z126" s="894"/>
      <c r="AA126" s="894"/>
    </row>
    <row r="127" spans="1:27" s="81" customFormat="1" ht="18.75">
      <c r="A127" s="121" t="s">
        <v>228</v>
      </c>
      <c r="B127" s="424" t="s">
        <v>159</v>
      </c>
      <c r="C127" s="179"/>
      <c r="D127" s="63">
        <v>5</v>
      </c>
      <c r="E127" s="63"/>
      <c r="F127" s="91"/>
      <c r="G127" s="65">
        <v>3</v>
      </c>
      <c r="H127" s="92">
        <f t="shared" si="11"/>
        <v>90</v>
      </c>
      <c r="I127" s="93">
        <f t="shared" si="12"/>
        <v>30</v>
      </c>
      <c r="J127" s="62">
        <v>15</v>
      </c>
      <c r="K127" s="63"/>
      <c r="L127" s="63">
        <v>15</v>
      </c>
      <c r="M127" s="66">
        <f t="shared" si="13"/>
        <v>60</v>
      </c>
      <c r="N127" s="86"/>
      <c r="O127" s="84"/>
      <c r="P127" s="84"/>
      <c r="Q127" s="385"/>
      <c r="R127" s="84">
        <v>2</v>
      </c>
      <c r="S127" s="85"/>
      <c r="T127" s="881"/>
      <c r="V127" s="894"/>
      <c r="W127" s="894"/>
      <c r="X127" s="894"/>
      <c r="Y127" s="894"/>
      <c r="Z127" s="894"/>
      <c r="AA127" s="894"/>
    </row>
    <row r="128" spans="1:27" s="81" customFormat="1" ht="18.75">
      <c r="A128" s="121" t="s">
        <v>263</v>
      </c>
      <c r="B128" s="424" t="s">
        <v>160</v>
      </c>
      <c r="C128" s="179"/>
      <c r="D128" s="63">
        <v>5</v>
      </c>
      <c r="E128" s="63"/>
      <c r="F128" s="91"/>
      <c r="G128" s="65">
        <v>3</v>
      </c>
      <c r="H128" s="92">
        <f t="shared" si="11"/>
        <v>90</v>
      </c>
      <c r="I128" s="93">
        <f t="shared" si="12"/>
        <v>30</v>
      </c>
      <c r="J128" s="62">
        <v>15</v>
      </c>
      <c r="K128" s="63"/>
      <c r="L128" s="63">
        <v>15</v>
      </c>
      <c r="M128" s="66">
        <f t="shared" si="13"/>
        <v>60</v>
      </c>
      <c r="N128" s="86"/>
      <c r="O128" s="84"/>
      <c r="P128" s="84"/>
      <c r="Q128" s="385"/>
      <c r="R128" s="84">
        <v>2</v>
      </c>
      <c r="S128" s="85"/>
      <c r="T128" s="881"/>
      <c r="V128" s="894"/>
      <c r="W128" s="894"/>
      <c r="X128" s="894"/>
      <c r="Y128" s="894"/>
      <c r="Z128" s="894"/>
      <c r="AA128" s="894"/>
    </row>
    <row r="129" spans="1:27" s="81" customFormat="1" ht="18.75">
      <c r="A129" s="121" t="s">
        <v>264</v>
      </c>
      <c r="B129" s="427" t="s">
        <v>241</v>
      </c>
      <c r="C129" s="179"/>
      <c r="D129" s="63">
        <v>5</v>
      </c>
      <c r="E129" s="63"/>
      <c r="F129" s="91"/>
      <c r="G129" s="65">
        <v>3</v>
      </c>
      <c r="H129" s="92">
        <f t="shared" si="11"/>
        <v>90</v>
      </c>
      <c r="I129" s="93">
        <f t="shared" si="12"/>
        <v>30</v>
      </c>
      <c r="J129" s="62">
        <v>15</v>
      </c>
      <c r="K129" s="63"/>
      <c r="L129" s="63">
        <v>15</v>
      </c>
      <c r="M129" s="66">
        <f t="shared" si="13"/>
        <v>60</v>
      </c>
      <c r="N129" s="86"/>
      <c r="O129" s="84"/>
      <c r="P129" s="84"/>
      <c r="Q129" s="385"/>
      <c r="R129" s="84">
        <v>2</v>
      </c>
      <c r="S129" s="85"/>
      <c r="T129" s="881"/>
      <c r="V129" s="894"/>
      <c r="W129" s="894"/>
      <c r="X129" s="894"/>
      <c r="Y129" s="894"/>
      <c r="Z129" s="894"/>
      <c r="AA129" s="894"/>
    </row>
    <row r="130" spans="1:27" s="81" customFormat="1" ht="18.75">
      <c r="A130" s="121" t="s">
        <v>265</v>
      </c>
      <c r="B130" s="426" t="s">
        <v>242</v>
      </c>
      <c r="C130" s="179"/>
      <c r="D130" s="63">
        <v>6</v>
      </c>
      <c r="E130" s="63"/>
      <c r="F130" s="91"/>
      <c r="G130" s="65">
        <v>3</v>
      </c>
      <c r="H130" s="92">
        <f t="shared" si="11"/>
        <v>90</v>
      </c>
      <c r="I130" s="93">
        <f t="shared" si="12"/>
        <v>30</v>
      </c>
      <c r="J130" s="62">
        <v>15</v>
      </c>
      <c r="K130" s="63"/>
      <c r="L130" s="63">
        <v>15</v>
      </c>
      <c r="M130" s="66">
        <f t="shared" si="13"/>
        <v>60</v>
      </c>
      <c r="N130" s="86"/>
      <c r="O130" s="84"/>
      <c r="P130" s="84"/>
      <c r="Q130" s="385"/>
      <c r="R130" s="84"/>
      <c r="S130" s="85">
        <v>2</v>
      </c>
      <c r="T130" s="881"/>
      <c r="V130" s="894"/>
      <c r="W130" s="894"/>
      <c r="X130" s="894"/>
      <c r="Y130" s="894"/>
      <c r="Z130" s="894"/>
      <c r="AA130" s="894"/>
    </row>
    <row r="131" spans="1:27" s="81" customFormat="1" ht="18.75">
      <c r="A131" s="121" t="s">
        <v>266</v>
      </c>
      <c r="B131" s="428" t="s">
        <v>245</v>
      </c>
      <c r="C131" s="179"/>
      <c r="D131" s="63">
        <v>6</v>
      </c>
      <c r="E131" s="63"/>
      <c r="F131" s="91"/>
      <c r="G131" s="65">
        <v>3</v>
      </c>
      <c r="H131" s="92">
        <f t="shared" si="11"/>
        <v>90</v>
      </c>
      <c r="I131" s="93">
        <f t="shared" si="12"/>
        <v>30</v>
      </c>
      <c r="J131" s="62">
        <v>15</v>
      </c>
      <c r="K131" s="63"/>
      <c r="L131" s="63">
        <v>15</v>
      </c>
      <c r="M131" s="66">
        <f t="shared" si="13"/>
        <v>60</v>
      </c>
      <c r="N131" s="86"/>
      <c r="O131" s="84"/>
      <c r="P131" s="84"/>
      <c r="Q131" s="385"/>
      <c r="R131" s="84"/>
      <c r="S131" s="85">
        <v>2</v>
      </c>
      <c r="T131" s="881"/>
      <c r="V131" s="894"/>
      <c r="W131" s="894"/>
      <c r="X131" s="894"/>
      <c r="Y131" s="894"/>
      <c r="Z131" s="894"/>
      <c r="AA131" s="894"/>
    </row>
    <row r="132" spans="1:27" s="81" customFormat="1" ht="18.75">
      <c r="A132" s="121" t="s">
        <v>267</v>
      </c>
      <c r="B132" s="424" t="s">
        <v>246</v>
      </c>
      <c r="C132" s="179"/>
      <c r="D132" s="63">
        <v>6</v>
      </c>
      <c r="E132" s="63"/>
      <c r="F132" s="91"/>
      <c r="G132" s="65">
        <v>3</v>
      </c>
      <c r="H132" s="92">
        <f t="shared" si="11"/>
        <v>90</v>
      </c>
      <c r="I132" s="93">
        <f t="shared" si="12"/>
        <v>30</v>
      </c>
      <c r="J132" s="62">
        <v>15</v>
      </c>
      <c r="K132" s="63"/>
      <c r="L132" s="63">
        <v>15</v>
      </c>
      <c r="M132" s="66">
        <f t="shared" si="13"/>
        <v>60</v>
      </c>
      <c r="N132" s="86"/>
      <c r="O132" s="84"/>
      <c r="P132" s="84"/>
      <c r="Q132" s="385"/>
      <c r="R132" s="84"/>
      <c r="S132" s="85">
        <v>2</v>
      </c>
      <c r="T132" s="881"/>
      <c r="V132" s="894"/>
      <c r="W132" s="894"/>
      <c r="X132" s="894"/>
      <c r="Y132" s="894"/>
      <c r="Z132" s="894"/>
      <c r="AA132" s="894"/>
    </row>
    <row r="133" spans="1:27" s="166" customFormat="1" ht="20.25" thickBot="1">
      <c r="A133" s="746" t="s">
        <v>268</v>
      </c>
      <c r="B133" s="747" t="s">
        <v>241</v>
      </c>
      <c r="C133" s="748"/>
      <c r="D133" s="285">
        <v>6</v>
      </c>
      <c r="E133" s="285"/>
      <c r="F133" s="749"/>
      <c r="G133" s="750">
        <v>3</v>
      </c>
      <c r="H133" s="751">
        <f t="shared" si="11"/>
        <v>90</v>
      </c>
      <c r="I133" s="436">
        <f t="shared" si="12"/>
        <v>30</v>
      </c>
      <c r="J133" s="437">
        <v>15</v>
      </c>
      <c r="K133" s="285"/>
      <c r="L133" s="285">
        <v>15</v>
      </c>
      <c r="M133" s="689">
        <f t="shared" si="13"/>
        <v>60</v>
      </c>
      <c r="N133" s="123"/>
      <c r="O133" s="124"/>
      <c r="P133" s="124"/>
      <c r="Q133" s="752"/>
      <c r="R133" s="753"/>
      <c r="S133" s="354">
        <v>2</v>
      </c>
      <c r="T133" s="207"/>
      <c r="V133" s="901"/>
      <c r="W133" s="901"/>
      <c r="X133" s="901"/>
      <c r="Y133" s="901"/>
      <c r="Z133" s="901"/>
      <c r="AA133" s="901"/>
    </row>
    <row r="134" spans="1:27" s="81" customFormat="1" ht="19.5" thickBot="1">
      <c r="A134" s="1156" t="s">
        <v>111</v>
      </c>
      <c r="B134" s="1187"/>
      <c r="C134" s="1187"/>
      <c r="D134" s="1187"/>
      <c r="E134" s="1187"/>
      <c r="F134" s="1187"/>
      <c r="G134" s="1187"/>
      <c r="H134" s="1187"/>
      <c r="I134" s="1187"/>
      <c r="J134" s="1187"/>
      <c r="K134" s="1187"/>
      <c r="L134" s="1187"/>
      <c r="M134" s="1187"/>
      <c r="N134" s="1187"/>
      <c r="O134" s="1187"/>
      <c r="P134" s="1187"/>
      <c r="Q134" s="1187"/>
      <c r="R134" s="1187"/>
      <c r="S134" s="1188"/>
      <c r="T134" s="8"/>
      <c r="V134" s="894"/>
      <c r="W134" s="894"/>
      <c r="X134" s="894"/>
      <c r="Y134" s="894"/>
      <c r="Z134" s="894"/>
      <c r="AA134" s="894"/>
    </row>
    <row r="135" spans="1:27" s="81" customFormat="1" ht="18.75">
      <c r="A135" s="1131" t="s">
        <v>142</v>
      </c>
      <c r="B135" s="1132"/>
      <c r="C135" s="276"/>
      <c r="D135" s="277">
        <v>3</v>
      </c>
      <c r="E135" s="277"/>
      <c r="F135" s="744"/>
      <c r="G135" s="160">
        <v>7</v>
      </c>
      <c r="H135" s="745">
        <f aca="true" t="shared" si="14" ref="H135:H140">G135*30</f>
        <v>210</v>
      </c>
      <c r="I135" s="278">
        <f aca="true" t="shared" si="15" ref="I135:I140">J135+K135+L135</f>
        <v>60</v>
      </c>
      <c r="J135" s="279">
        <v>30</v>
      </c>
      <c r="K135" s="277">
        <v>30</v>
      </c>
      <c r="L135" s="277"/>
      <c r="M135" s="280">
        <f aca="true" t="shared" si="16" ref="M135:M140">H135-I135</f>
        <v>150</v>
      </c>
      <c r="N135" s="258"/>
      <c r="O135" s="259"/>
      <c r="P135" s="259">
        <v>4</v>
      </c>
      <c r="Q135" s="399"/>
      <c r="R135" s="259"/>
      <c r="S135" s="281"/>
      <c r="T135" s="881"/>
      <c r="V135" s="894"/>
      <c r="W135" s="894"/>
      <c r="X135" s="908">
        <v>7</v>
      </c>
      <c r="Y135" s="908">
        <v>6</v>
      </c>
      <c r="Z135" s="908">
        <v>10</v>
      </c>
      <c r="AA135" s="908">
        <v>9</v>
      </c>
    </row>
    <row r="136" spans="1:27" s="81" customFormat="1" ht="18.75">
      <c r="A136" s="1087" t="s">
        <v>143</v>
      </c>
      <c r="B136" s="1088"/>
      <c r="C136" s="270"/>
      <c r="D136" s="61">
        <v>4</v>
      </c>
      <c r="E136" s="61"/>
      <c r="F136" s="64"/>
      <c r="G136" s="65">
        <v>6</v>
      </c>
      <c r="H136" s="92">
        <f t="shared" si="14"/>
        <v>180</v>
      </c>
      <c r="I136" s="93">
        <f t="shared" si="15"/>
        <v>72</v>
      </c>
      <c r="J136" s="62">
        <v>36</v>
      </c>
      <c r="K136" s="63">
        <v>36</v>
      </c>
      <c r="L136" s="63"/>
      <c r="M136" s="66">
        <f t="shared" si="16"/>
        <v>108</v>
      </c>
      <c r="N136" s="26"/>
      <c r="O136" s="84"/>
      <c r="P136" s="271"/>
      <c r="Q136" s="398">
        <v>4</v>
      </c>
      <c r="R136" s="271"/>
      <c r="S136" s="272"/>
      <c r="T136" s="308"/>
      <c r="V136" s="894"/>
      <c r="W136" s="894"/>
      <c r="X136" s="894"/>
      <c r="Y136" s="894"/>
      <c r="Z136" s="894"/>
      <c r="AA136" s="894"/>
    </row>
    <row r="137" spans="1:27" s="81" customFormat="1" ht="18.75">
      <c r="A137" s="1087" t="s">
        <v>247</v>
      </c>
      <c r="B137" s="1088"/>
      <c r="C137" s="95"/>
      <c r="D137" s="63">
        <v>5</v>
      </c>
      <c r="E137" s="63"/>
      <c r="F137" s="91"/>
      <c r="G137" s="65">
        <v>5</v>
      </c>
      <c r="H137" s="92">
        <f t="shared" si="14"/>
        <v>150</v>
      </c>
      <c r="I137" s="93">
        <f t="shared" si="15"/>
        <v>45</v>
      </c>
      <c r="J137" s="62">
        <v>30</v>
      </c>
      <c r="K137" s="63">
        <v>15</v>
      </c>
      <c r="L137" s="63"/>
      <c r="M137" s="66">
        <f t="shared" si="16"/>
        <v>105</v>
      </c>
      <c r="N137" s="86"/>
      <c r="O137" s="84"/>
      <c r="P137" s="84"/>
      <c r="Q137" s="174"/>
      <c r="R137" s="84">
        <v>3</v>
      </c>
      <c r="S137" s="85"/>
      <c r="T137" s="881"/>
      <c r="V137" s="894"/>
      <c r="W137" s="894"/>
      <c r="X137" s="894"/>
      <c r="Y137" s="894"/>
      <c r="Z137" s="894"/>
      <c r="AA137" s="894"/>
    </row>
    <row r="138" spans="1:27" s="81" customFormat="1" ht="18.75">
      <c r="A138" s="1087" t="s">
        <v>248</v>
      </c>
      <c r="B138" s="1088"/>
      <c r="C138" s="95"/>
      <c r="D138" s="63">
        <v>5</v>
      </c>
      <c r="E138" s="63"/>
      <c r="F138" s="91"/>
      <c r="G138" s="65">
        <v>5</v>
      </c>
      <c r="H138" s="211">
        <f t="shared" si="14"/>
        <v>150</v>
      </c>
      <c r="I138" s="212">
        <f t="shared" si="15"/>
        <v>60</v>
      </c>
      <c r="J138" s="180">
        <v>45</v>
      </c>
      <c r="K138" s="181">
        <v>15</v>
      </c>
      <c r="L138" s="181"/>
      <c r="M138" s="87">
        <f t="shared" si="16"/>
        <v>90</v>
      </c>
      <c r="N138" s="88"/>
      <c r="O138" s="89"/>
      <c r="P138" s="89"/>
      <c r="Q138" s="385"/>
      <c r="R138" s="84">
        <v>4</v>
      </c>
      <c r="S138" s="85"/>
      <c r="T138" s="881"/>
      <c r="V138" s="894"/>
      <c r="W138" s="894"/>
      <c r="X138" s="894"/>
      <c r="Y138" s="894"/>
      <c r="Z138" s="894"/>
      <c r="AA138" s="894"/>
    </row>
    <row r="139" spans="1:27" s="81" customFormat="1" ht="18.75">
      <c r="A139" s="1189" t="s">
        <v>249</v>
      </c>
      <c r="B139" s="1090"/>
      <c r="C139" s="95"/>
      <c r="D139" s="63">
        <v>6</v>
      </c>
      <c r="E139" s="63"/>
      <c r="F139" s="91"/>
      <c r="G139" s="65">
        <v>4.5</v>
      </c>
      <c r="H139" s="211">
        <f t="shared" si="14"/>
        <v>135</v>
      </c>
      <c r="I139" s="212">
        <f t="shared" si="15"/>
        <v>62</v>
      </c>
      <c r="J139" s="180">
        <v>36</v>
      </c>
      <c r="K139" s="181">
        <v>26</v>
      </c>
      <c r="L139" s="181"/>
      <c r="M139" s="87">
        <f t="shared" si="16"/>
        <v>73</v>
      </c>
      <c r="N139" s="88"/>
      <c r="O139" s="89"/>
      <c r="P139" s="89"/>
      <c r="Q139" s="385"/>
      <c r="R139" s="84"/>
      <c r="S139" s="85">
        <v>5</v>
      </c>
      <c r="T139" s="881"/>
      <c r="V139" s="894"/>
      <c r="W139" s="894"/>
      <c r="X139" s="894"/>
      <c r="Y139" s="894"/>
      <c r="Z139" s="894"/>
      <c r="AA139" s="894"/>
    </row>
    <row r="140" spans="1:27" s="81" customFormat="1" ht="19.5" thickBot="1">
      <c r="A140" s="1089" t="s">
        <v>250</v>
      </c>
      <c r="B140" s="1090"/>
      <c r="C140" s="797"/>
      <c r="D140" s="116">
        <v>6</v>
      </c>
      <c r="E140" s="116"/>
      <c r="F140" s="387"/>
      <c r="G140" s="795">
        <v>4.5</v>
      </c>
      <c r="H140" s="211">
        <f t="shared" si="14"/>
        <v>135</v>
      </c>
      <c r="I140" s="212">
        <f t="shared" si="15"/>
        <v>98</v>
      </c>
      <c r="J140" s="180">
        <v>72</v>
      </c>
      <c r="K140" s="181">
        <v>26</v>
      </c>
      <c r="L140" s="181"/>
      <c r="M140" s="87">
        <f t="shared" si="16"/>
        <v>37</v>
      </c>
      <c r="N140" s="193"/>
      <c r="O140" s="89"/>
      <c r="P140" s="798"/>
      <c r="Q140" s="260"/>
      <c r="R140" s="117"/>
      <c r="S140" s="261">
        <v>6</v>
      </c>
      <c r="T140" s="870"/>
      <c r="V140" s="894"/>
      <c r="W140" s="894"/>
      <c r="X140" s="894"/>
      <c r="Y140" s="894"/>
      <c r="Z140" s="894"/>
      <c r="AA140" s="894"/>
    </row>
    <row r="141" spans="1:27" s="269" customFormat="1" ht="19.5" thickBot="1">
      <c r="A141" s="740"/>
      <c r="B141" s="741" t="s">
        <v>150</v>
      </c>
      <c r="C141" s="268"/>
      <c r="D141" s="264"/>
      <c r="E141" s="264"/>
      <c r="F141" s="265"/>
      <c r="G141" s="801">
        <f>SUM(G135:G140)</f>
        <v>32</v>
      </c>
      <c r="H141" s="801">
        <f>SUM(H135:H140)</f>
        <v>960</v>
      </c>
      <c r="I141" s="801">
        <f>SUM(I135:I140)</f>
        <v>397</v>
      </c>
      <c r="J141" s="801">
        <f>SUM(J135:J140)</f>
        <v>249</v>
      </c>
      <c r="K141" s="801">
        <f>SUM(K135:K140)</f>
        <v>148</v>
      </c>
      <c r="L141" s="801"/>
      <c r="M141" s="801">
        <f>SUM(M135:M140)</f>
        <v>563</v>
      </c>
      <c r="N141" s="268"/>
      <c r="O141" s="264"/>
      <c r="P141" s="264">
        <f>SUM(P135:P140)</f>
        <v>4</v>
      </c>
      <c r="Q141" s="264">
        <f>SUM(Q135:Q140)</f>
        <v>4</v>
      </c>
      <c r="R141" s="264">
        <f>SUM(R135:R140)</f>
        <v>7</v>
      </c>
      <c r="S141" s="267">
        <f>SUM(S135:S140)</f>
        <v>11</v>
      </c>
      <c r="T141" s="382"/>
      <c r="V141" s="900"/>
      <c r="W141" s="900"/>
      <c r="X141" s="900"/>
      <c r="Y141" s="900"/>
      <c r="Z141" s="900"/>
      <c r="AA141" s="900"/>
    </row>
    <row r="142" spans="1:27" s="81" customFormat="1" ht="18.75">
      <c r="A142" s="275" t="s">
        <v>151</v>
      </c>
      <c r="B142" s="799" t="s">
        <v>194</v>
      </c>
      <c r="C142" s="110"/>
      <c r="D142" s="78">
        <v>3</v>
      </c>
      <c r="E142" s="78"/>
      <c r="F142" s="223"/>
      <c r="G142" s="796">
        <v>7</v>
      </c>
      <c r="H142" s="284">
        <f aca="true" t="shared" si="17" ref="H142:H159">G142*30</f>
        <v>210</v>
      </c>
      <c r="I142" s="120">
        <f aca="true" t="shared" si="18" ref="I142:I159">J142+K142+L142</f>
        <v>60</v>
      </c>
      <c r="J142" s="77">
        <v>30</v>
      </c>
      <c r="K142" s="78">
        <v>30</v>
      </c>
      <c r="L142" s="78"/>
      <c r="M142" s="79">
        <f aca="true" t="shared" si="19" ref="M142:M159">H142-I142</f>
        <v>150</v>
      </c>
      <c r="N142" s="113"/>
      <c r="O142" s="96"/>
      <c r="P142" s="96">
        <v>4</v>
      </c>
      <c r="Q142" s="177"/>
      <c r="R142" s="96"/>
      <c r="S142" s="800"/>
      <c r="T142" s="881"/>
      <c r="V142" s="894"/>
      <c r="W142" s="894"/>
      <c r="X142" s="894"/>
      <c r="Y142" s="894"/>
      <c r="Z142" s="894"/>
      <c r="AA142" s="894"/>
    </row>
    <row r="143" spans="1:27" s="244" customFormat="1" ht="18.75">
      <c r="A143" s="164" t="s">
        <v>152</v>
      </c>
      <c r="B143" s="122" t="s">
        <v>195</v>
      </c>
      <c r="C143" s="282"/>
      <c r="D143" s="283">
        <v>3</v>
      </c>
      <c r="E143" s="283"/>
      <c r="F143" s="373"/>
      <c r="G143" s="65">
        <v>7</v>
      </c>
      <c r="H143" s="282">
        <f t="shared" si="17"/>
        <v>210</v>
      </c>
      <c r="I143" s="93">
        <f t="shared" si="18"/>
        <v>60</v>
      </c>
      <c r="J143" s="62">
        <v>30</v>
      </c>
      <c r="K143" s="63">
        <v>30</v>
      </c>
      <c r="L143" s="63"/>
      <c r="M143" s="66">
        <f t="shared" si="19"/>
        <v>150</v>
      </c>
      <c r="N143" s="811"/>
      <c r="O143" s="807"/>
      <c r="P143" s="807">
        <v>4</v>
      </c>
      <c r="Q143" s="808"/>
      <c r="R143" s="807"/>
      <c r="S143" s="376"/>
      <c r="T143" s="870"/>
      <c r="V143" s="899"/>
      <c r="W143" s="899"/>
      <c r="X143" s="899"/>
      <c r="Y143" s="899"/>
      <c r="Z143" s="899"/>
      <c r="AA143" s="899"/>
    </row>
    <row r="144" spans="1:27" s="81" customFormat="1" ht="18.75">
      <c r="A144" s="164" t="s">
        <v>153</v>
      </c>
      <c r="B144" s="182" t="s">
        <v>196</v>
      </c>
      <c r="C144" s="95"/>
      <c r="D144" s="63">
        <v>3</v>
      </c>
      <c r="E144" s="63"/>
      <c r="F144" s="128"/>
      <c r="G144" s="65">
        <v>7</v>
      </c>
      <c r="H144" s="92">
        <f t="shared" si="17"/>
        <v>210</v>
      </c>
      <c r="I144" s="93">
        <f t="shared" si="18"/>
        <v>60</v>
      </c>
      <c r="J144" s="62">
        <v>30</v>
      </c>
      <c r="K144" s="63">
        <v>30</v>
      </c>
      <c r="L144" s="63"/>
      <c r="M144" s="66">
        <f t="shared" si="19"/>
        <v>150</v>
      </c>
      <c r="N144" s="86"/>
      <c r="O144" s="84"/>
      <c r="P144" s="84">
        <v>4</v>
      </c>
      <c r="Q144" s="174"/>
      <c r="R144" s="84"/>
      <c r="S144" s="85"/>
      <c r="T144" s="881"/>
      <c r="V144" s="894"/>
      <c r="W144" s="894"/>
      <c r="X144" s="894"/>
      <c r="Y144" s="894"/>
      <c r="Z144" s="894"/>
      <c r="AA144" s="894"/>
    </row>
    <row r="145" spans="1:27" s="81" customFormat="1" ht="18.75">
      <c r="A145" s="164" t="s">
        <v>154</v>
      </c>
      <c r="B145" s="178" t="s">
        <v>197</v>
      </c>
      <c r="C145" s="95"/>
      <c r="D145" s="63">
        <v>4</v>
      </c>
      <c r="E145" s="63"/>
      <c r="F145" s="128"/>
      <c r="G145" s="65">
        <v>6</v>
      </c>
      <c r="H145" s="92">
        <f t="shared" si="17"/>
        <v>180</v>
      </c>
      <c r="I145" s="93">
        <f t="shared" si="18"/>
        <v>72</v>
      </c>
      <c r="J145" s="62">
        <v>36</v>
      </c>
      <c r="K145" s="63">
        <v>36</v>
      </c>
      <c r="L145" s="63"/>
      <c r="M145" s="66">
        <f t="shared" si="19"/>
        <v>108</v>
      </c>
      <c r="N145" s="86"/>
      <c r="O145" s="84"/>
      <c r="P145" s="84"/>
      <c r="Q145" s="174">
        <v>4</v>
      </c>
      <c r="R145" s="84"/>
      <c r="S145" s="85"/>
      <c r="T145" s="881"/>
      <c r="V145" s="894"/>
      <c r="W145" s="894"/>
      <c r="X145" s="894"/>
      <c r="Y145" s="894"/>
      <c r="Z145" s="894"/>
      <c r="AA145" s="894"/>
    </row>
    <row r="146" spans="1:27" s="81" customFormat="1" ht="18.75">
      <c r="A146" s="164" t="s">
        <v>102</v>
      </c>
      <c r="B146" s="122" t="s">
        <v>198</v>
      </c>
      <c r="C146" s="95"/>
      <c r="D146" s="63">
        <v>4</v>
      </c>
      <c r="E146" s="63"/>
      <c r="F146" s="128"/>
      <c r="G146" s="65">
        <v>6</v>
      </c>
      <c r="H146" s="92">
        <f t="shared" si="17"/>
        <v>180</v>
      </c>
      <c r="I146" s="93">
        <f t="shared" si="18"/>
        <v>72</v>
      </c>
      <c r="J146" s="62">
        <v>36</v>
      </c>
      <c r="K146" s="63">
        <v>36</v>
      </c>
      <c r="L146" s="63"/>
      <c r="M146" s="66">
        <f t="shared" si="19"/>
        <v>108</v>
      </c>
      <c r="N146" s="86"/>
      <c r="O146" s="84"/>
      <c r="P146" s="84"/>
      <c r="Q146" s="174">
        <v>4</v>
      </c>
      <c r="R146" s="84"/>
      <c r="S146" s="85"/>
      <c r="T146" s="881"/>
      <c r="V146" s="894"/>
      <c r="W146" s="894"/>
      <c r="X146" s="894"/>
      <c r="Y146" s="894"/>
      <c r="Z146" s="894"/>
      <c r="AA146" s="894"/>
    </row>
    <row r="147" spans="1:27" s="244" customFormat="1" ht="18.75">
      <c r="A147" s="164" t="s">
        <v>103</v>
      </c>
      <c r="B147" s="182" t="s">
        <v>199</v>
      </c>
      <c r="C147" s="282"/>
      <c r="D147" s="61">
        <v>4</v>
      </c>
      <c r="E147" s="61"/>
      <c r="F147" s="141"/>
      <c r="G147" s="65">
        <v>6</v>
      </c>
      <c r="H147" s="92">
        <f t="shared" si="17"/>
        <v>180</v>
      </c>
      <c r="I147" s="93">
        <f t="shared" si="18"/>
        <v>72</v>
      </c>
      <c r="J147" s="62">
        <v>36</v>
      </c>
      <c r="K147" s="63">
        <v>36</v>
      </c>
      <c r="L147" s="63"/>
      <c r="M147" s="66">
        <f t="shared" si="19"/>
        <v>108</v>
      </c>
      <c r="N147" s="26"/>
      <c r="O147" s="84"/>
      <c r="P147" s="807"/>
      <c r="Q147" s="808">
        <v>4</v>
      </c>
      <c r="R147" s="807"/>
      <c r="S147" s="376"/>
      <c r="T147" s="870"/>
      <c r="V147" s="899"/>
      <c r="W147" s="899"/>
      <c r="X147" s="899"/>
      <c r="Y147" s="899"/>
      <c r="Z147" s="899"/>
      <c r="AA147" s="899"/>
    </row>
    <row r="148" spans="1:27" s="81" customFormat="1" ht="18.75">
      <c r="A148" s="164" t="s">
        <v>155</v>
      </c>
      <c r="B148" s="178" t="s">
        <v>200</v>
      </c>
      <c r="C148" s="95"/>
      <c r="D148" s="61">
        <v>5</v>
      </c>
      <c r="E148" s="61"/>
      <c r="F148" s="141"/>
      <c r="G148" s="65">
        <v>5</v>
      </c>
      <c r="H148" s="92">
        <f t="shared" si="17"/>
        <v>150</v>
      </c>
      <c r="I148" s="93">
        <f t="shared" si="18"/>
        <v>45</v>
      </c>
      <c r="J148" s="62">
        <v>30</v>
      </c>
      <c r="K148" s="63">
        <v>15</v>
      </c>
      <c r="L148" s="63"/>
      <c r="M148" s="66">
        <f t="shared" si="19"/>
        <v>105</v>
      </c>
      <c r="N148" s="26"/>
      <c r="O148" s="84"/>
      <c r="P148" s="84"/>
      <c r="Q148" s="174"/>
      <c r="R148" s="84">
        <v>3</v>
      </c>
      <c r="S148" s="85"/>
      <c r="T148" s="881"/>
      <c r="V148" s="894"/>
      <c r="W148" s="894"/>
      <c r="X148" s="894"/>
      <c r="Y148" s="894"/>
      <c r="Z148" s="894"/>
      <c r="AA148" s="894"/>
    </row>
    <row r="149" spans="1:27" s="81" customFormat="1" ht="18.75">
      <c r="A149" s="164" t="s">
        <v>131</v>
      </c>
      <c r="B149" s="178" t="s">
        <v>201</v>
      </c>
      <c r="C149" s="95"/>
      <c r="D149" s="63">
        <v>5</v>
      </c>
      <c r="E149" s="63"/>
      <c r="F149" s="128"/>
      <c r="G149" s="65">
        <v>5</v>
      </c>
      <c r="H149" s="92">
        <f t="shared" si="17"/>
        <v>150</v>
      </c>
      <c r="I149" s="93">
        <f t="shared" si="18"/>
        <v>45</v>
      </c>
      <c r="J149" s="62">
        <v>30</v>
      </c>
      <c r="K149" s="63">
        <v>15</v>
      </c>
      <c r="L149" s="63"/>
      <c r="M149" s="66">
        <f t="shared" si="19"/>
        <v>105</v>
      </c>
      <c r="N149" s="86"/>
      <c r="O149" s="84"/>
      <c r="P149" s="84"/>
      <c r="Q149" s="174"/>
      <c r="R149" s="84">
        <v>3</v>
      </c>
      <c r="S149" s="85"/>
      <c r="T149" s="881"/>
      <c r="V149" s="894"/>
      <c r="W149" s="894"/>
      <c r="X149" s="894"/>
      <c r="Y149" s="894"/>
      <c r="Z149" s="894"/>
      <c r="AA149" s="894"/>
    </row>
    <row r="150" spans="1:27" s="244" customFormat="1" ht="18.75">
      <c r="A150" s="164" t="s">
        <v>156</v>
      </c>
      <c r="B150" s="182" t="s">
        <v>202</v>
      </c>
      <c r="C150" s="282"/>
      <c r="D150" s="283">
        <v>5</v>
      </c>
      <c r="E150" s="283"/>
      <c r="F150" s="373"/>
      <c r="G150" s="65">
        <v>5</v>
      </c>
      <c r="H150" s="282">
        <f t="shared" si="17"/>
        <v>150</v>
      </c>
      <c r="I150" s="93">
        <f t="shared" si="18"/>
        <v>45</v>
      </c>
      <c r="J150" s="62">
        <v>30</v>
      </c>
      <c r="K150" s="63">
        <v>15</v>
      </c>
      <c r="L150" s="63"/>
      <c r="M150" s="66">
        <f t="shared" si="19"/>
        <v>105</v>
      </c>
      <c r="N150" s="811"/>
      <c r="O150" s="807"/>
      <c r="P150" s="807"/>
      <c r="Q150" s="808"/>
      <c r="R150" s="807">
        <v>3</v>
      </c>
      <c r="S150" s="376"/>
      <c r="T150" s="870"/>
      <c r="V150" s="899"/>
      <c r="W150" s="899"/>
      <c r="X150" s="899"/>
      <c r="Y150" s="899"/>
      <c r="Z150" s="899"/>
      <c r="AA150" s="899"/>
    </row>
    <row r="151" spans="1:27" s="244" customFormat="1" ht="18.75">
      <c r="A151" s="164" t="s">
        <v>157</v>
      </c>
      <c r="B151" s="455" t="s">
        <v>251</v>
      </c>
      <c r="C151" s="284"/>
      <c r="D151" s="440">
        <v>5</v>
      </c>
      <c r="E151" s="440"/>
      <c r="F151" s="441"/>
      <c r="G151" s="65">
        <v>5</v>
      </c>
      <c r="H151" s="284">
        <f t="shared" si="17"/>
        <v>150</v>
      </c>
      <c r="I151" s="93">
        <f t="shared" si="18"/>
        <v>60</v>
      </c>
      <c r="J151" s="77">
        <v>45</v>
      </c>
      <c r="K151" s="78">
        <v>15</v>
      </c>
      <c r="L151" s="78"/>
      <c r="M151" s="66">
        <f t="shared" si="19"/>
        <v>90</v>
      </c>
      <c r="N151" s="114"/>
      <c r="O151" s="112"/>
      <c r="P151" s="112"/>
      <c r="Q151" s="162"/>
      <c r="R151" s="807">
        <v>4</v>
      </c>
      <c r="S151" s="376"/>
      <c r="T151" s="870"/>
      <c r="V151" s="899"/>
      <c r="W151" s="899"/>
      <c r="X151" s="899"/>
      <c r="Y151" s="899"/>
      <c r="Z151" s="899"/>
      <c r="AA151" s="899"/>
    </row>
    <row r="152" spans="1:27" s="244" customFormat="1" ht="18.75">
      <c r="A152" s="164" t="s">
        <v>158</v>
      </c>
      <c r="B152" s="455" t="s">
        <v>252</v>
      </c>
      <c r="C152" s="284"/>
      <c r="D152" s="440">
        <v>5</v>
      </c>
      <c r="E152" s="440"/>
      <c r="F152" s="441"/>
      <c r="G152" s="65">
        <v>5</v>
      </c>
      <c r="H152" s="284">
        <f t="shared" si="17"/>
        <v>150</v>
      </c>
      <c r="I152" s="93">
        <f t="shared" si="18"/>
        <v>60</v>
      </c>
      <c r="J152" s="77">
        <v>45</v>
      </c>
      <c r="K152" s="78">
        <v>15</v>
      </c>
      <c r="L152" s="78"/>
      <c r="M152" s="66">
        <f t="shared" si="19"/>
        <v>90</v>
      </c>
      <c r="N152" s="114"/>
      <c r="O152" s="112"/>
      <c r="P152" s="112"/>
      <c r="Q152" s="162"/>
      <c r="R152" s="807">
        <v>4</v>
      </c>
      <c r="S152" s="376"/>
      <c r="T152" s="870"/>
      <c r="V152" s="899"/>
      <c r="W152" s="899"/>
      <c r="X152" s="899"/>
      <c r="Y152" s="899"/>
      <c r="Z152" s="899"/>
      <c r="AA152" s="899"/>
    </row>
    <row r="153" spans="1:27" s="244" customFormat="1" ht="18.75">
      <c r="A153" s="164" t="s">
        <v>132</v>
      </c>
      <c r="B153" s="456" t="s">
        <v>253</v>
      </c>
      <c r="C153" s="284"/>
      <c r="D153" s="440">
        <v>5</v>
      </c>
      <c r="E153" s="440"/>
      <c r="F153" s="441"/>
      <c r="G153" s="65">
        <v>5</v>
      </c>
      <c r="H153" s="284">
        <f t="shared" si="17"/>
        <v>150</v>
      </c>
      <c r="I153" s="93">
        <f t="shared" si="18"/>
        <v>60</v>
      </c>
      <c r="J153" s="77">
        <v>45</v>
      </c>
      <c r="K153" s="78">
        <v>15</v>
      </c>
      <c r="L153" s="78"/>
      <c r="M153" s="66">
        <f t="shared" si="19"/>
        <v>90</v>
      </c>
      <c r="N153" s="114"/>
      <c r="O153" s="112"/>
      <c r="P153" s="112"/>
      <c r="Q153" s="162"/>
      <c r="R153" s="807">
        <v>4</v>
      </c>
      <c r="S153" s="376"/>
      <c r="T153" s="870"/>
      <c r="V153" s="899"/>
      <c r="W153" s="899"/>
      <c r="X153" s="899"/>
      <c r="Y153" s="899"/>
      <c r="Z153" s="899"/>
      <c r="AA153" s="899"/>
    </row>
    <row r="154" spans="1:27" s="244" customFormat="1" ht="18.75">
      <c r="A154" s="164" t="s">
        <v>257</v>
      </c>
      <c r="B154" s="457" t="s">
        <v>254</v>
      </c>
      <c r="C154" s="284"/>
      <c r="D154" s="440">
        <v>6</v>
      </c>
      <c r="E154" s="440"/>
      <c r="F154" s="441"/>
      <c r="G154" s="65">
        <v>4.5</v>
      </c>
      <c r="H154" s="284">
        <f t="shared" si="17"/>
        <v>135</v>
      </c>
      <c r="I154" s="93">
        <f t="shared" si="18"/>
        <v>62</v>
      </c>
      <c r="J154" s="77">
        <v>36</v>
      </c>
      <c r="K154" s="78">
        <v>26</v>
      </c>
      <c r="L154" s="78"/>
      <c r="M154" s="66">
        <f t="shared" si="19"/>
        <v>73</v>
      </c>
      <c r="N154" s="114"/>
      <c r="O154" s="112"/>
      <c r="P154" s="112"/>
      <c r="Q154" s="162"/>
      <c r="R154" s="807"/>
      <c r="S154" s="376">
        <v>5</v>
      </c>
      <c r="T154" s="870"/>
      <c r="V154" s="868" t="s">
        <v>297</v>
      </c>
      <c r="W154" s="868" t="s">
        <v>298</v>
      </c>
      <c r="X154" s="868" t="s">
        <v>299</v>
      </c>
      <c r="Y154" s="868" t="s">
        <v>300</v>
      </c>
      <c r="Z154" s="868" t="s">
        <v>301</v>
      </c>
      <c r="AA154" s="868" t="s">
        <v>302</v>
      </c>
    </row>
    <row r="155" spans="1:27" s="244" customFormat="1" ht="18.75">
      <c r="A155" s="164" t="s">
        <v>258</v>
      </c>
      <c r="B155" s="455" t="s">
        <v>255</v>
      </c>
      <c r="C155" s="284"/>
      <c r="D155" s="440">
        <v>6</v>
      </c>
      <c r="E155" s="440"/>
      <c r="F155" s="441"/>
      <c r="G155" s="65">
        <v>4.5</v>
      </c>
      <c r="H155" s="284">
        <f t="shared" si="17"/>
        <v>135</v>
      </c>
      <c r="I155" s="93">
        <f t="shared" si="18"/>
        <v>62</v>
      </c>
      <c r="J155" s="77">
        <v>36</v>
      </c>
      <c r="K155" s="78">
        <v>26</v>
      </c>
      <c r="L155" s="78"/>
      <c r="M155" s="66">
        <f t="shared" si="19"/>
        <v>73</v>
      </c>
      <c r="N155" s="114"/>
      <c r="O155" s="112"/>
      <c r="P155" s="112"/>
      <c r="Q155" s="162"/>
      <c r="R155" s="807"/>
      <c r="S155" s="376">
        <v>5</v>
      </c>
      <c r="T155" s="870"/>
      <c r="V155" s="910">
        <f aca="true" t="shared" si="20" ref="V155:AA155">V135+V112+V106+V104+V99+V52</f>
        <v>24.5</v>
      </c>
      <c r="W155" s="910">
        <f t="shared" si="20"/>
        <v>35.5</v>
      </c>
      <c r="X155" s="910">
        <f t="shared" si="20"/>
        <v>31</v>
      </c>
      <c r="Y155" s="910">
        <f t="shared" si="20"/>
        <v>29</v>
      </c>
      <c r="Z155" s="910">
        <f t="shared" si="20"/>
        <v>26</v>
      </c>
      <c r="AA155" s="910">
        <f t="shared" si="20"/>
        <v>34</v>
      </c>
    </row>
    <row r="156" spans="1:27" s="244" customFormat="1" ht="18.75">
      <c r="A156" s="164" t="s">
        <v>259</v>
      </c>
      <c r="B156" s="442" t="s">
        <v>256</v>
      </c>
      <c r="C156" s="284"/>
      <c r="D156" s="440">
        <v>6</v>
      </c>
      <c r="E156" s="440"/>
      <c r="F156" s="441"/>
      <c r="G156" s="65">
        <v>4.5</v>
      </c>
      <c r="H156" s="284">
        <f t="shared" si="17"/>
        <v>135</v>
      </c>
      <c r="I156" s="93">
        <f t="shared" si="18"/>
        <v>62</v>
      </c>
      <c r="J156" s="77">
        <v>36</v>
      </c>
      <c r="K156" s="78">
        <v>26</v>
      </c>
      <c r="L156" s="78"/>
      <c r="M156" s="66">
        <f t="shared" si="19"/>
        <v>73</v>
      </c>
      <c r="N156" s="114"/>
      <c r="O156" s="112"/>
      <c r="P156" s="112"/>
      <c r="Q156" s="162"/>
      <c r="R156" s="807"/>
      <c r="S156" s="376">
        <v>5</v>
      </c>
      <c r="T156" s="870"/>
      <c r="V156" s="899"/>
      <c r="W156" s="899"/>
      <c r="X156" s="899"/>
      <c r="Y156" s="899"/>
      <c r="Z156" s="899"/>
      <c r="AA156" s="899"/>
    </row>
    <row r="157" spans="1:27" s="81" customFormat="1" ht="18.75">
      <c r="A157" s="164" t="s">
        <v>260</v>
      </c>
      <c r="B157" s="178" t="s">
        <v>203</v>
      </c>
      <c r="C157" s="110"/>
      <c r="D157" s="78">
        <v>6</v>
      </c>
      <c r="E157" s="78"/>
      <c r="F157" s="223"/>
      <c r="G157" s="65">
        <v>4.5</v>
      </c>
      <c r="H157" s="119">
        <f t="shared" si="17"/>
        <v>135</v>
      </c>
      <c r="I157" s="93">
        <f t="shared" si="18"/>
        <v>98</v>
      </c>
      <c r="J157" s="77">
        <v>72</v>
      </c>
      <c r="K157" s="78">
        <v>26</v>
      </c>
      <c r="L157" s="78"/>
      <c r="M157" s="66">
        <f t="shared" si="19"/>
        <v>37</v>
      </c>
      <c r="N157" s="113"/>
      <c r="O157" s="96"/>
      <c r="P157" s="96"/>
      <c r="Q157" s="177"/>
      <c r="R157" s="84"/>
      <c r="S157" s="85">
        <v>6</v>
      </c>
      <c r="T157" s="881"/>
      <c r="V157" s="894"/>
      <c r="W157" s="894"/>
      <c r="X157" s="894"/>
      <c r="Y157" s="894"/>
      <c r="Z157" s="894"/>
      <c r="AA157" s="894"/>
    </row>
    <row r="158" spans="1:27" s="244" customFormat="1" ht="18.75">
      <c r="A158" s="164" t="s">
        <v>261</v>
      </c>
      <c r="B158" s="178" t="s">
        <v>204</v>
      </c>
      <c r="C158" s="284"/>
      <c r="D158" s="75">
        <v>6</v>
      </c>
      <c r="E158" s="75"/>
      <c r="F158" s="134"/>
      <c r="G158" s="65">
        <v>4.5</v>
      </c>
      <c r="H158" s="119">
        <f t="shared" si="17"/>
        <v>135</v>
      </c>
      <c r="I158" s="93">
        <f t="shared" si="18"/>
        <v>98</v>
      </c>
      <c r="J158" s="77">
        <v>72</v>
      </c>
      <c r="K158" s="78">
        <v>26</v>
      </c>
      <c r="L158" s="78"/>
      <c r="M158" s="66">
        <f t="shared" si="19"/>
        <v>37</v>
      </c>
      <c r="N158" s="168"/>
      <c r="O158" s="96"/>
      <c r="P158" s="112"/>
      <c r="Q158" s="162"/>
      <c r="R158" s="807"/>
      <c r="S158" s="376">
        <v>6</v>
      </c>
      <c r="T158" s="870"/>
      <c r="V158" s="899"/>
      <c r="W158" s="899"/>
      <c r="X158" s="899"/>
      <c r="Y158" s="899"/>
      <c r="Z158" s="899"/>
      <c r="AA158" s="899"/>
    </row>
    <row r="159" spans="1:27" s="81" customFormat="1" ht="19.5" thickBot="1">
      <c r="A159" s="458" t="s">
        <v>262</v>
      </c>
      <c r="B159" s="459" t="s">
        <v>205</v>
      </c>
      <c r="C159" s="179"/>
      <c r="D159" s="181">
        <v>6</v>
      </c>
      <c r="E159" s="181"/>
      <c r="F159" s="210"/>
      <c r="G159" s="65">
        <v>4.5</v>
      </c>
      <c r="H159" s="211">
        <f t="shared" si="17"/>
        <v>135</v>
      </c>
      <c r="I159" s="93">
        <f t="shared" si="18"/>
        <v>98</v>
      </c>
      <c r="J159" s="180">
        <v>72</v>
      </c>
      <c r="K159" s="181">
        <v>26</v>
      </c>
      <c r="L159" s="181"/>
      <c r="M159" s="66">
        <f t="shared" si="19"/>
        <v>37</v>
      </c>
      <c r="N159" s="88"/>
      <c r="O159" s="89"/>
      <c r="P159" s="89"/>
      <c r="Q159" s="385"/>
      <c r="R159" s="89"/>
      <c r="S159" s="107">
        <v>6</v>
      </c>
      <c r="T159" s="881"/>
      <c r="V159" s="894"/>
      <c r="W159" s="894"/>
      <c r="X159" s="894"/>
      <c r="Y159" s="894"/>
      <c r="Z159" s="894"/>
      <c r="AA159" s="894"/>
    </row>
    <row r="160" spans="1:27" s="81" customFormat="1" ht="19.5" thickBot="1">
      <c r="A160" s="1072" t="s">
        <v>177</v>
      </c>
      <c r="B160" s="1073"/>
      <c r="C160" s="443"/>
      <c r="D160" s="444"/>
      <c r="E160" s="444"/>
      <c r="F160" s="185"/>
      <c r="G160" s="226"/>
      <c r="H160" s="286"/>
      <c r="I160" s="287"/>
      <c r="J160" s="288"/>
      <c r="K160" s="289"/>
      <c r="L160" s="289"/>
      <c r="M160" s="290"/>
      <c r="N160" s="291"/>
      <c r="O160" s="292"/>
      <c r="P160" s="293"/>
      <c r="Q160" s="292"/>
      <c r="R160" s="445"/>
      <c r="S160" s="446"/>
      <c r="T160" s="881"/>
      <c r="V160" s="894"/>
      <c r="W160" s="894"/>
      <c r="X160" s="894"/>
      <c r="Y160" s="894"/>
      <c r="Z160" s="894"/>
      <c r="AA160" s="894"/>
    </row>
    <row r="161" spans="1:27" s="81" customFormat="1" ht="19.5" thickBot="1">
      <c r="A161" s="1072" t="s">
        <v>101</v>
      </c>
      <c r="B161" s="1073"/>
      <c r="C161" s="183"/>
      <c r="D161" s="184"/>
      <c r="E161" s="184"/>
      <c r="F161" s="185"/>
      <c r="G161" s="294">
        <f aca="true" t="shared" si="21" ref="G161:S161">G117+G141</f>
        <v>45</v>
      </c>
      <c r="H161" s="294">
        <f t="shared" si="21"/>
        <v>1350</v>
      </c>
      <c r="I161" s="294">
        <f t="shared" si="21"/>
        <v>577</v>
      </c>
      <c r="J161" s="294">
        <f t="shared" si="21"/>
        <v>369</v>
      </c>
      <c r="K161" s="294">
        <f t="shared" si="21"/>
        <v>148</v>
      </c>
      <c r="L161" s="294">
        <f t="shared" si="21"/>
        <v>60</v>
      </c>
      <c r="M161" s="294">
        <f t="shared" si="21"/>
        <v>773</v>
      </c>
      <c r="N161" s="295">
        <f t="shared" si="21"/>
        <v>0</v>
      </c>
      <c r="O161" s="295">
        <f t="shared" si="21"/>
        <v>0</v>
      </c>
      <c r="P161" s="295">
        <f t="shared" si="21"/>
        <v>7</v>
      </c>
      <c r="Q161" s="295">
        <f t="shared" si="21"/>
        <v>6</v>
      </c>
      <c r="R161" s="295">
        <f t="shared" si="21"/>
        <v>9</v>
      </c>
      <c r="S161" s="755">
        <f t="shared" si="21"/>
        <v>13</v>
      </c>
      <c r="T161" s="888"/>
      <c r="V161" s="894"/>
      <c r="W161" s="894"/>
      <c r="X161" s="894"/>
      <c r="Y161" s="894"/>
      <c r="Z161" s="894"/>
      <c r="AA161" s="894"/>
    </row>
    <row r="162" spans="1:27" s="244" customFormat="1" ht="19.5" thickBot="1">
      <c r="A162" s="1076" t="s">
        <v>37</v>
      </c>
      <c r="B162" s="1077"/>
      <c r="C162" s="1077"/>
      <c r="D162" s="1077"/>
      <c r="E162" s="1077"/>
      <c r="F162" s="1077"/>
      <c r="G162" s="1077"/>
      <c r="H162" s="1077"/>
      <c r="I162" s="1077"/>
      <c r="J162" s="1077"/>
      <c r="K162" s="1077"/>
      <c r="L162" s="1077"/>
      <c r="M162" s="1077"/>
      <c r="N162" s="1077"/>
      <c r="O162" s="1077"/>
      <c r="P162" s="1077"/>
      <c r="Q162" s="1077"/>
      <c r="R162" s="453"/>
      <c r="S162" s="454"/>
      <c r="T162" s="805"/>
      <c r="V162" s="899"/>
      <c r="W162" s="899"/>
      <c r="X162" s="899"/>
      <c r="Y162" s="899"/>
      <c r="Z162" s="899"/>
      <c r="AA162" s="899"/>
    </row>
    <row r="163" spans="1:27" s="244" customFormat="1" ht="19.5" thickBot="1">
      <c r="A163" s="1074" t="s">
        <v>125</v>
      </c>
      <c r="B163" s="1075"/>
      <c r="C163" s="447"/>
      <c r="D163" s="448"/>
      <c r="E163" s="448"/>
      <c r="F163" s="449"/>
      <c r="G163" s="450">
        <f aca="true" t="shared" si="22" ref="G163:M163">G109+G161</f>
        <v>180</v>
      </c>
      <c r="H163" s="450">
        <f t="shared" si="22"/>
        <v>5400</v>
      </c>
      <c r="I163" s="450">
        <f t="shared" si="22"/>
        <v>2235</v>
      </c>
      <c r="J163" s="450">
        <f t="shared" si="22"/>
        <v>1277</v>
      </c>
      <c r="K163" s="450">
        <f t="shared" si="22"/>
        <v>698</v>
      </c>
      <c r="L163" s="450">
        <f t="shared" si="22"/>
        <v>260</v>
      </c>
      <c r="M163" s="450">
        <f t="shared" si="22"/>
        <v>2535</v>
      </c>
      <c r="N163" s="450"/>
      <c r="O163" s="450"/>
      <c r="P163" s="450"/>
      <c r="Q163" s="451"/>
      <c r="R163" s="452"/>
      <c r="S163" s="756"/>
      <c r="T163" s="889"/>
      <c r="V163" s="899"/>
      <c r="W163" s="899"/>
      <c r="X163" s="899"/>
      <c r="Y163" s="899"/>
      <c r="Z163" s="899"/>
      <c r="AA163" s="899"/>
    </row>
    <row r="164" spans="1:27" s="109" customFormat="1" ht="19.5" thickBot="1">
      <c r="A164" s="1133" t="s">
        <v>32</v>
      </c>
      <c r="B164" s="1134"/>
      <c r="C164" s="297"/>
      <c r="D164" s="298"/>
      <c r="E164" s="298"/>
      <c r="F164" s="299"/>
      <c r="G164" s="296">
        <f>G163+G160+G110</f>
        <v>240</v>
      </c>
      <c r="H164" s="296"/>
      <c r="I164" s="296"/>
      <c r="J164" s="296"/>
      <c r="K164" s="296"/>
      <c r="L164" s="296"/>
      <c r="M164" s="296"/>
      <c r="N164" s="296">
        <f aca="true" t="shared" si="23" ref="N164:S164">N161+N109</f>
        <v>22</v>
      </c>
      <c r="O164" s="296">
        <f t="shared" si="23"/>
        <v>22.5</v>
      </c>
      <c r="P164" s="296">
        <f t="shared" si="23"/>
        <v>26</v>
      </c>
      <c r="Q164" s="400">
        <f t="shared" si="23"/>
        <v>22</v>
      </c>
      <c r="R164" s="400">
        <f t="shared" si="23"/>
        <v>24</v>
      </c>
      <c r="S164" s="296">
        <f t="shared" si="23"/>
        <v>23</v>
      </c>
      <c r="T164" s="889"/>
      <c r="V164" s="897"/>
      <c r="W164" s="897"/>
      <c r="X164" s="897"/>
      <c r="Y164" s="897"/>
      <c r="Z164" s="897"/>
      <c r="AA164" s="897"/>
    </row>
    <row r="165" spans="1:27" s="244" customFormat="1" ht="19.5" thickBot="1">
      <c r="A165" s="1095" t="s">
        <v>113</v>
      </c>
      <c r="B165" s="1096"/>
      <c r="C165" s="1096"/>
      <c r="D165" s="1096"/>
      <c r="E165" s="1096"/>
      <c r="F165" s="1096"/>
      <c r="G165" s="1096"/>
      <c r="H165" s="1096"/>
      <c r="I165" s="1096"/>
      <c r="J165" s="1096"/>
      <c r="K165" s="1096"/>
      <c r="L165" s="1096"/>
      <c r="M165" s="1097"/>
      <c r="N165" s="300">
        <v>1</v>
      </c>
      <c r="O165" s="301">
        <v>2</v>
      </c>
      <c r="P165" s="301">
        <v>3</v>
      </c>
      <c r="Q165" s="401">
        <v>4</v>
      </c>
      <c r="R165" s="301">
        <v>5</v>
      </c>
      <c r="S165" s="401">
        <v>6</v>
      </c>
      <c r="T165" s="890"/>
      <c r="V165" s="899"/>
      <c r="W165" s="899"/>
      <c r="X165" s="899"/>
      <c r="Y165" s="899"/>
      <c r="Z165" s="899"/>
      <c r="AA165" s="899"/>
    </row>
    <row r="166" spans="1:27" s="244" customFormat="1" ht="19.5" thickBot="1">
      <c r="A166" s="1174" t="s">
        <v>33</v>
      </c>
      <c r="B166" s="1175"/>
      <c r="C166" s="1175"/>
      <c r="D166" s="1175"/>
      <c r="E166" s="1175"/>
      <c r="F166" s="1175"/>
      <c r="G166" s="1175"/>
      <c r="H166" s="1175"/>
      <c r="I166" s="1175"/>
      <c r="J166" s="1175"/>
      <c r="K166" s="1175"/>
      <c r="L166" s="1175"/>
      <c r="M166" s="1176"/>
      <c r="N166" s="302">
        <f aca="true" t="shared" si="24" ref="N166:S166">N164</f>
        <v>22</v>
      </c>
      <c r="O166" s="302">
        <f t="shared" si="24"/>
        <v>22.5</v>
      </c>
      <c r="P166" s="302">
        <f t="shared" si="24"/>
        <v>26</v>
      </c>
      <c r="Q166" s="402">
        <f t="shared" si="24"/>
        <v>22</v>
      </c>
      <c r="R166" s="302">
        <f t="shared" si="24"/>
        <v>24</v>
      </c>
      <c r="S166" s="402">
        <f t="shared" si="24"/>
        <v>23</v>
      </c>
      <c r="T166" s="891"/>
      <c r="V166" s="899"/>
      <c r="W166" s="899"/>
      <c r="X166" s="899"/>
      <c r="Y166" s="899"/>
      <c r="Z166" s="899"/>
      <c r="AA166" s="899"/>
    </row>
    <row r="167" spans="1:27" s="244" customFormat="1" ht="18.75">
      <c r="A167" s="1099" t="s">
        <v>34</v>
      </c>
      <c r="B167" s="1100"/>
      <c r="C167" s="1100"/>
      <c r="D167" s="1100"/>
      <c r="E167" s="1100"/>
      <c r="F167" s="1100"/>
      <c r="G167" s="1100"/>
      <c r="H167" s="1100"/>
      <c r="I167" s="1100"/>
      <c r="J167" s="1100"/>
      <c r="K167" s="1100"/>
      <c r="L167" s="1100"/>
      <c r="M167" s="1100"/>
      <c r="N167" s="303">
        <v>4</v>
      </c>
      <c r="O167" s="304">
        <v>4</v>
      </c>
      <c r="P167" s="304">
        <v>3</v>
      </c>
      <c r="Q167" s="403">
        <v>3</v>
      </c>
      <c r="R167" s="153">
        <v>3</v>
      </c>
      <c r="S167" s="154">
        <v>3</v>
      </c>
      <c r="T167" s="207"/>
      <c r="V167" s="899"/>
      <c r="W167" s="899"/>
      <c r="X167" s="899"/>
      <c r="Y167" s="899"/>
      <c r="Z167" s="899"/>
      <c r="AA167" s="899"/>
    </row>
    <row r="168" spans="1:27" s="244" customFormat="1" ht="18.75">
      <c r="A168" s="1177" t="s">
        <v>35</v>
      </c>
      <c r="B168" s="1178"/>
      <c r="C168" s="1178"/>
      <c r="D168" s="1178"/>
      <c r="E168" s="1178"/>
      <c r="F168" s="1178"/>
      <c r="G168" s="1178"/>
      <c r="H168" s="1178"/>
      <c r="I168" s="1178"/>
      <c r="J168" s="1178"/>
      <c r="K168" s="1178"/>
      <c r="L168" s="1178"/>
      <c r="M168" s="1178"/>
      <c r="N168" s="305">
        <v>3</v>
      </c>
      <c r="O168" s="100">
        <v>4</v>
      </c>
      <c r="P168" s="100">
        <v>4</v>
      </c>
      <c r="Q168" s="404">
        <v>5</v>
      </c>
      <c r="R168" s="61">
        <v>4</v>
      </c>
      <c r="S168" s="141">
        <v>4</v>
      </c>
      <c r="T168" s="207"/>
      <c r="V168" s="899"/>
      <c r="W168" s="899"/>
      <c r="X168" s="899"/>
      <c r="Y168" s="899"/>
      <c r="Z168" s="899"/>
      <c r="AA168" s="899"/>
    </row>
    <row r="169" spans="1:27" s="244" customFormat="1" ht="19.5" thickBot="1">
      <c r="A169" s="1179" t="s">
        <v>36</v>
      </c>
      <c r="B169" s="1180"/>
      <c r="C169" s="1180"/>
      <c r="D169" s="1180"/>
      <c r="E169" s="1180"/>
      <c r="F169" s="1180"/>
      <c r="G169" s="1180"/>
      <c r="H169" s="1180"/>
      <c r="I169" s="1180"/>
      <c r="J169" s="1180"/>
      <c r="K169" s="1180"/>
      <c r="L169" s="1180"/>
      <c r="M169" s="1181"/>
      <c r="N169" s="306"/>
      <c r="O169" s="117"/>
      <c r="P169" s="117">
        <v>1</v>
      </c>
      <c r="Q169" s="260">
        <v>1</v>
      </c>
      <c r="R169" s="117">
        <v>1</v>
      </c>
      <c r="S169" s="261">
        <v>1</v>
      </c>
      <c r="T169" s="870"/>
      <c r="V169" s="899"/>
      <c r="W169" s="899"/>
      <c r="X169" s="899"/>
      <c r="Y169" s="899"/>
      <c r="Z169" s="899"/>
      <c r="AA169" s="899"/>
    </row>
    <row r="170" spans="1:27" s="244" customFormat="1" ht="19.5" thickBot="1">
      <c r="A170" s="307"/>
      <c r="B170" s="308"/>
      <c r="C170" s="309"/>
      <c r="D170" s="310"/>
      <c r="E170" s="310"/>
      <c r="F170" s="309"/>
      <c r="G170" s="311"/>
      <c r="H170" s="309"/>
      <c r="I170" s="308"/>
      <c r="J170" s="308"/>
      <c r="K170" s="308"/>
      <c r="L170" s="308"/>
      <c r="M170" s="308"/>
      <c r="N170" s="1102">
        <f>G13+G16+G21+G24+G27+G30+G33+G36+G42+G44+G57+G62+G75+G80+G101</f>
        <v>60</v>
      </c>
      <c r="O170" s="1103"/>
      <c r="P170" s="1172">
        <f>G39+G47+G60+G65+G66+G68+G71+G76+G78+G82+G84+G102+G113+G114+G135+G136</f>
        <v>60</v>
      </c>
      <c r="Q170" s="1173"/>
      <c r="R170" s="1070">
        <f>G50+G72+G86+G88+G90+G91+G93+G95+G97+G103+G106+G115+G116+G137+G138+G139+G140</f>
        <v>60</v>
      </c>
      <c r="S170" s="1071"/>
      <c r="T170" s="892"/>
      <c r="V170" s="899"/>
      <c r="W170" s="899"/>
      <c r="X170" s="899"/>
      <c r="Y170" s="899"/>
      <c r="Z170" s="899"/>
      <c r="AA170" s="899"/>
    </row>
    <row r="171" spans="1:27" s="244" customFormat="1" ht="19.5" thickBot="1">
      <c r="A171" s="1098" t="s">
        <v>130</v>
      </c>
      <c r="B171" s="1098"/>
      <c r="C171" s="1098"/>
      <c r="D171" s="1098"/>
      <c r="E171" s="1098"/>
      <c r="F171" s="1098"/>
      <c r="G171" s="1098"/>
      <c r="H171" s="1098"/>
      <c r="I171" s="1098"/>
      <c r="J171" s="1098"/>
      <c r="K171" s="1098"/>
      <c r="L171" s="1098"/>
      <c r="M171" s="1098"/>
      <c r="N171" s="1104">
        <f>N170+P170+R170</f>
        <v>180</v>
      </c>
      <c r="O171" s="1105"/>
      <c r="P171" s="1105"/>
      <c r="Q171" s="1105"/>
      <c r="R171" s="1105"/>
      <c r="S171" s="1106"/>
      <c r="T171" s="757"/>
      <c r="V171" s="899"/>
      <c r="W171" s="899"/>
      <c r="X171" s="899"/>
      <c r="Y171" s="899"/>
      <c r="Z171" s="899"/>
      <c r="AA171" s="899"/>
    </row>
    <row r="172" spans="1:27" s="244" customFormat="1" ht="19.5" thickBot="1">
      <c r="A172" s="806"/>
      <c r="B172" s="806"/>
      <c r="C172" s="806"/>
      <c r="D172" s="806"/>
      <c r="E172" s="806"/>
      <c r="F172" s="806"/>
      <c r="G172" s="806"/>
      <c r="H172" s="806"/>
      <c r="I172" s="806"/>
      <c r="J172" s="806"/>
      <c r="K172" s="806"/>
      <c r="L172" s="806"/>
      <c r="M172" s="806"/>
      <c r="N172" s="757"/>
      <c r="O172" s="313"/>
      <c r="P172" s="313"/>
      <c r="Q172" s="313"/>
      <c r="R172" s="758"/>
      <c r="S172" s="758"/>
      <c r="T172" s="313"/>
      <c r="V172" s="899"/>
      <c r="W172" s="899"/>
      <c r="X172" s="899"/>
      <c r="Y172" s="899"/>
      <c r="Z172" s="899"/>
      <c r="AA172" s="899"/>
    </row>
    <row r="173" spans="1:27" s="244" customFormat="1" ht="19.5" thickBot="1">
      <c r="A173" s="1076"/>
      <c r="B173" s="1077"/>
      <c r="C173" s="1077"/>
      <c r="D173" s="1077"/>
      <c r="E173" s="1077"/>
      <c r="F173" s="1077"/>
      <c r="G173" s="1077"/>
      <c r="H173" s="1077"/>
      <c r="I173" s="1077"/>
      <c r="J173" s="1077"/>
      <c r="K173" s="1077"/>
      <c r="L173" s="1077"/>
      <c r="M173" s="1077"/>
      <c r="N173" s="1077"/>
      <c r="O173" s="1077"/>
      <c r="P173" s="1077"/>
      <c r="Q173" s="1077"/>
      <c r="R173" s="453"/>
      <c r="S173" s="454"/>
      <c r="T173" s="805"/>
      <c r="V173" s="899"/>
      <c r="W173" s="899"/>
      <c r="X173" s="899"/>
      <c r="Y173" s="899"/>
      <c r="Z173" s="899"/>
      <c r="AA173" s="899"/>
    </row>
    <row r="174" spans="1:27" s="169" customFormat="1" ht="18.75">
      <c r="A174" s="323" t="s">
        <v>31</v>
      </c>
      <c r="B174" s="759" t="s">
        <v>39</v>
      </c>
      <c r="C174" s="340"/>
      <c r="D174" s="341"/>
      <c r="E174" s="341"/>
      <c r="F174" s="344"/>
      <c r="G174" s="350">
        <f>G175+G176</f>
        <v>13.5</v>
      </c>
      <c r="H174" s="351">
        <f aca="true" t="shared" si="25" ref="H174:M174">H175+H176</f>
        <v>405</v>
      </c>
      <c r="I174" s="351">
        <f t="shared" si="25"/>
        <v>264</v>
      </c>
      <c r="J174" s="352">
        <f t="shared" si="25"/>
        <v>4</v>
      </c>
      <c r="K174" s="760"/>
      <c r="L174" s="351">
        <f t="shared" si="25"/>
        <v>260</v>
      </c>
      <c r="M174" s="761">
        <f t="shared" si="25"/>
        <v>141</v>
      </c>
      <c r="N174" s="151"/>
      <c r="O174" s="152"/>
      <c r="P174" s="153"/>
      <c r="Q174" s="388"/>
      <c r="R174" s="153"/>
      <c r="S174" s="154"/>
      <c r="T174" s="207"/>
      <c r="V174" s="94"/>
      <c r="W174" s="94"/>
      <c r="X174" s="94"/>
      <c r="Y174" s="94"/>
      <c r="Z174" s="94"/>
      <c r="AA174" s="94"/>
    </row>
    <row r="175" spans="1:27" s="169" customFormat="1" ht="28.5">
      <c r="A175" s="233" t="s">
        <v>211</v>
      </c>
      <c r="B175" s="335" t="s">
        <v>39</v>
      </c>
      <c r="C175" s="139"/>
      <c r="D175" s="146" t="s">
        <v>212</v>
      </c>
      <c r="E175" s="147"/>
      <c r="F175" s="345"/>
      <c r="G175" s="353">
        <v>6.5</v>
      </c>
      <c r="H175" s="61">
        <f>G175*30</f>
        <v>195</v>
      </c>
      <c r="I175" s="148">
        <f>J175+K175+L175</f>
        <v>132</v>
      </c>
      <c r="J175" s="141">
        <v>4</v>
      </c>
      <c r="K175" s="74"/>
      <c r="L175" s="75">
        <v>128</v>
      </c>
      <c r="M175" s="149">
        <f>H175-I175</f>
        <v>63</v>
      </c>
      <c r="N175" s="145">
        <v>4</v>
      </c>
      <c r="O175" s="143">
        <v>4</v>
      </c>
      <c r="P175" s="148"/>
      <c r="Q175" s="405"/>
      <c r="R175" s="148"/>
      <c r="S175" s="144"/>
      <c r="T175" s="893"/>
      <c r="V175" s="94"/>
      <c r="W175" s="94"/>
      <c r="X175" s="94"/>
      <c r="Y175" s="94"/>
      <c r="Z175" s="94"/>
      <c r="AA175" s="94"/>
    </row>
    <row r="176" spans="1:27" s="169" customFormat="1" ht="29.25" thickBot="1">
      <c r="A176" s="329" t="s">
        <v>213</v>
      </c>
      <c r="B176" s="762" t="s">
        <v>39</v>
      </c>
      <c r="C176" s="763"/>
      <c r="D176" s="764" t="s">
        <v>214</v>
      </c>
      <c r="E176" s="765"/>
      <c r="F176" s="766"/>
      <c r="G176" s="241">
        <v>7</v>
      </c>
      <c r="H176" s="332">
        <f>G176*30</f>
        <v>210</v>
      </c>
      <c r="I176" s="316">
        <f>J176+K176+L176</f>
        <v>132</v>
      </c>
      <c r="J176" s="354"/>
      <c r="K176" s="349"/>
      <c r="L176" s="332">
        <v>132</v>
      </c>
      <c r="M176" s="334">
        <f>H176-I176</f>
        <v>78</v>
      </c>
      <c r="N176" s="315"/>
      <c r="O176" s="767"/>
      <c r="P176" s="316">
        <v>4</v>
      </c>
      <c r="Q176" s="407">
        <v>4</v>
      </c>
      <c r="R176" s="316"/>
      <c r="S176" s="317"/>
      <c r="T176" s="893"/>
      <c r="V176" s="94"/>
      <c r="W176" s="94"/>
      <c r="X176" s="94"/>
      <c r="Y176" s="94"/>
      <c r="Z176" s="94"/>
      <c r="AA176" s="94"/>
    </row>
    <row r="177" spans="1:27" s="169" customFormat="1" ht="37.5">
      <c r="A177" s="323" t="s">
        <v>215</v>
      </c>
      <c r="B177" s="336" t="s">
        <v>216</v>
      </c>
      <c r="C177" s="340"/>
      <c r="D177" s="231"/>
      <c r="E177" s="231"/>
      <c r="F177" s="346"/>
      <c r="G177" s="355">
        <f>SUM(G178:G181)</f>
        <v>18</v>
      </c>
      <c r="H177" s="324">
        <f aca="true" t="shared" si="26" ref="H177:M177">SUM(H178:H181)</f>
        <v>540</v>
      </c>
      <c r="I177" s="324">
        <f t="shared" si="26"/>
        <v>198</v>
      </c>
      <c r="J177" s="356"/>
      <c r="K177" s="339"/>
      <c r="L177" s="324">
        <f t="shared" si="26"/>
        <v>198</v>
      </c>
      <c r="M177" s="325">
        <f t="shared" si="26"/>
        <v>342</v>
      </c>
      <c r="N177" s="326"/>
      <c r="O177" s="327"/>
      <c r="P177" s="327"/>
      <c r="Q177" s="406"/>
      <c r="R177" s="327"/>
      <c r="S177" s="328"/>
      <c r="T177" s="893"/>
      <c r="V177" s="94"/>
      <c r="W177" s="94"/>
      <c r="X177" s="94"/>
      <c r="Y177" s="94"/>
      <c r="Z177" s="94"/>
      <c r="AA177" s="94"/>
    </row>
    <row r="178" spans="1:27" s="169" customFormat="1" ht="18.75">
      <c r="A178" s="233" t="s">
        <v>220</v>
      </c>
      <c r="B178" s="337" t="s">
        <v>217</v>
      </c>
      <c r="C178" s="342">
        <v>2</v>
      </c>
      <c r="D178" s="314" t="s">
        <v>31</v>
      </c>
      <c r="E178" s="140"/>
      <c r="F178" s="347"/>
      <c r="G178" s="353">
        <v>9</v>
      </c>
      <c r="H178" s="61">
        <f>G178*30</f>
        <v>270</v>
      </c>
      <c r="I178" s="142">
        <f>J178+K178+L178</f>
        <v>99</v>
      </c>
      <c r="J178" s="141"/>
      <c r="K178" s="67"/>
      <c r="L178" s="61">
        <v>99</v>
      </c>
      <c r="M178" s="150">
        <f>H178-I178</f>
        <v>171</v>
      </c>
      <c r="N178" s="145">
        <v>3</v>
      </c>
      <c r="O178" s="148">
        <v>3</v>
      </c>
      <c r="P178" s="148"/>
      <c r="Q178" s="405"/>
      <c r="R178" s="148"/>
      <c r="S178" s="144"/>
      <c r="T178" s="893"/>
      <c r="V178" s="94"/>
      <c r="W178" s="94"/>
      <c r="X178" s="94"/>
      <c r="Y178" s="94"/>
      <c r="Z178" s="94"/>
      <c r="AA178" s="94"/>
    </row>
    <row r="179" spans="1:27" s="244" customFormat="1" ht="19.5" thickBot="1">
      <c r="A179" s="329" t="s">
        <v>221</v>
      </c>
      <c r="B179" s="338" t="s">
        <v>217</v>
      </c>
      <c r="C179" s="343">
        <v>4</v>
      </c>
      <c r="D179" s="330" t="s">
        <v>43</v>
      </c>
      <c r="E179" s="331"/>
      <c r="F179" s="348"/>
      <c r="G179" s="241">
        <v>9</v>
      </c>
      <c r="H179" s="332">
        <f>G179*30</f>
        <v>270</v>
      </c>
      <c r="I179" s="333">
        <f>J179+K179+L179</f>
        <v>99</v>
      </c>
      <c r="J179" s="354"/>
      <c r="K179" s="349"/>
      <c r="L179" s="332">
        <v>99</v>
      </c>
      <c r="M179" s="334">
        <f>H179-I179</f>
        <v>171</v>
      </c>
      <c r="N179" s="315"/>
      <c r="O179" s="316"/>
      <c r="P179" s="316">
        <v>3</v>
      </c>
      <c r="Q179" s="407">
        <v>3</v>
      </c>
      <c r="R179" s="316"/>
      <c r="S179" s="317"/>
      <c r="T179" s="893"/>
      <c r="V179" s="899"/>
      <c r="W179" s="899"/>
      <c r="X179" s="899"/>
      <c r="Y179" s="899"/>
      <c r="Z179" s="899"/>
      <c r="AA179" s="899"/>
    </row>
    <row r="180" spans="1:27" s="244" customFormat="1" ht="18.75">
      <c r="A180" s="806"/>
      <c r="B180" s="806"/>
      <c r="C180" s="806"/>
      <c r="D180" s="806"/>
      <c r="E180" s="806"/>
      <c r="F180" s="806"/>
      <c r="G180" s="806"/>
      <c r="H180" s="806"/>
      <c r="I180" s="806"/>
      <c r="J180" s="806"/>
      <c r="K180" s="806"/>
      <c r="L180" s="806"/>
      <c r="M180" s="806"/>
      <c r="N180" s="318"/>
      <c r="O180" s="207"/>
      <c r="P180" s="207"/>
      <c r="Q180" s="207"/>
      <c r="R180" s="207"/>
      <c r="S180" s="207"/>
      <c r="T180" s="207"/>
      <c r="V180" s="899"/>
      <c r="W180" s="899"/>
      <c r="X180" s="899"/>
      <c r="Y180" s="899"/>
      <c r="Z180" s="899"/>
      <c r="AA180" s="899"/>
    </row>
    <row r="181" spans="1:27" s="244" customFormat="1" ht="18.75">
      <c r="A181" s="806"/>
      <c r="B181" s="319" t="s">
        <v>218</v>
      </c>
      <c r="C181" s="806"/>
      <c r="D181" s="320"/>
      <c r="E181" s="320"/>
      <c r="F181" s="320"/>
      <c r="G181" s="320"/>
      <c r="I181" s="321" t="s">
        <v>282</v>
      </c>
      <c r="J181" s="806"/>
      <c r="K181" s="806"/>
      <c r="L181" s="806"/>
      <c r="M181" s="806"/>
      <c r="N181" s="318"/>
      <c r="O181" s="207"/>
      <c r="P181" s="207"/>
      <c r="Q181" s="207"/>
      <c r="R181" s="207"/>
      <c r="S181" s="207"/>
      <c r="T181" s="207"/>
      <c r="V181" s="899"/>
      <c r="W181" s="899"/>
      <c r="X181" s="899"/>
      <c r="Y181" s="899"/>
      <c r="Z181" s="899"/>
      <c r="AA181" s="899"/>
    </row>
    <row r="182" spans="1:27" s="244" customFormat="1" ht="18.75">
      <c r="A182" s="307"/>
      <c r="B182" s="322" t="s">
        <v>219</v>
      </c>
      <c r="C182" s="322"/>
      <c r="D182" s="1101"/>
      <c r="E182" s="1101"/>
      <c r="F182" s="1101"/>
      <c r="G182" s="1101"/>
      <c r="H182" s="322"/>
      <c r="I182" s="1094" t="s">
        <v>166</v>
      </c>
      <c r="J182" s="1094"/>
      <c r="K182" s="1094"/>
      <c r="L182" s="308"/>
      <c r="M182" s="308"/>
      <c r="N182" s="308"/>
      <c r="O182" s="308"/>
      <c r="P182" s="308"/>
      <c r="Q182" s="308"/>
      <c r="R182" s="308"/>
      <c r="S182" s="308"/>
      <c r="T182" s="308"/>
      <c r="V182" s="899"/>
      <c r="W182" s="899"/>
      <c r="X182" s="899"/>
      <c r="Y182" s="899"/>
      <c r="Z182" s="899"/>
      <c r="AA182" s="899"/>
    </row>
    <row r="183" spans="1:27" s="244" customFormat="1" ht="18.75">
      <c r="A183" s="307"/>
      <c r="B183" s="322" t="s">
        <v>192</v>
      </c>
      <c r="C183" s="322"/>
      <c r="D183" s="1093"/>
      <c r="E183" s="1093"/>
      <c r="F183" s="1093"/>
      <c r="G183" s="1093"/>
      <c r="H183" s="322"/>
      <c r="I183" s="1094" t="s">
        <v>165</v>
      </c>
      <c r="J183" s="1094"/>
      <c r="K183" s="1094"/>
      <c r="L183" s="308"/>
      <c r="M183" s="308"/>
      <c r="N183" s="308"/>
      <c r="O183" s="308"/>
      <c r="P183" s="308"/>
      <c r="Q183" s="308"/>
      <c r="R183" s="308"/>
      <c r="S183" s="308"/>
      <c r="T183" s="308"/>
      <c r="V183" s="899"/>
      <c r="W183" s="899"/>
      <c r="X183" s="899"/>
      <c r="Y183" s="899"/>
      <c r="Z183" s="899"/>
      <c r="AA183" s="899"/>
    </row>
    <row r="184" spans="2:11" ht="18.75">
      <c r="B184" s="22"/>
      <c r="C184" s="22"/>
      <c r="D184" s="22"/>
      <c r="E184" s="22"/>
      <c r="F184" s="22"/>
      <c r="G184" s="23"/>
      <c r="H184" s="23"/>
      <c r="I184" s="23"/>
      <c r="J184" s="23"/>
      <c r="K184" s="23"/>
    </row>
    <row r="185" spans="6:9" ht="18.75">
      <c r="F185" s="24"/>
      <c r="I185" s="19"/>
    </row>
    <row r="186" ht="18.75">
      <c r="F186" s="24"/>
    </row>
    <row r="187" ht="18.75">
      <c r="F187" s="24"/>
    </row>
    <row r="188" ht="18.75">
      <c r="E188" s="24"/>
    </row>
    <row r="189" ht="18.75">
      <c r="F189" s="24"/>
    </row>
    <row r="190" ht="18.75">
      <c r="F190" s="24"/>
    </row>
    <row r="191" ht="18.75">
      <c r="F191" s="24"/>
    </row>
    <row r="192" ht="18.75">
      <c r="E192" s="24"/>
    </row>
    <row r="194" ht="18.75">
      <c r="E194" s="24"/>
    </row>
    <row r="195" spans="1:27" s="6" customFormat="1" ht="18.75">
      <c r="A195" s="14"/>
      <c r="B195" s="13"/>
      <c r="C195" s="14"/>
      <c r="D195" s="14"/>
      <c r="E195" s="14"/>
      <c r="F195" s="14"/>
      <c r="G195" s="25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V195" s="903"/>
      <c r="W195" s="903"/>
      <c r="X195" s="903"/>
      <c r="Y195" s="903"/>
      <c r="Z195" s="903"/>
      <c r="AA195" s="903"/>
    </row>
    <row r="196" spans="1:27" s="7" customFormat="1" ht="18.75">
      <c r="A196" s="20"/>
      <c r="B196" s="14"/>
      <c r="C196" s="20"/>
      <c r="D196" s="20"/>
      <c r="E196" s="20"/>
      <c r="F196" s="20"/>
      <c r="G196" s="21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V196" s="904"/>
      <c r="W196" s="904"/>
      <c r="X196" s="904"/>
      <c r="Y196" s="904"/>
      <c r="Z196" s="904"/>
      <c r="AA196" s="904"/>
    </row>
    <row r="197" spans="1:27" s="7" customFormat="1" ht="18.75">
      <c r="A197" s="20"/>
      <c r="B197" s="20"/>
      <c r="C197" s="20"/>
      <c r="D197" s="20"/>
      <c r="E197" s="20"/>
      <c r="F197" s="20"/>
      <c r="G197" s="21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V197" s="904"/>
      <c r="W197" s="904"/>
      <c r="X197" s="904"/>
      <c r="Y197" s="904"/>
      <c r="Z197" s="904"/>
      <c r="AA197" s="904"/>
    </row>
    <row r="198" spans="1:27" s="7" customFormat="1" ht="18.75">
      <c r="A198" s="20"/>
      <c r="B198" s="20"/>
      <c r="C198" s="20"/>
      <c r="D198" s="20"/>
      <c r="E198" s="20"/>
      <c r="F198" s="20"/>
      <c r="G198" s="21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V198" s="904"/>
      <c r="W198" s="904"/>
      <c r="X198" s="904"/>
      <c r="Y198" s="904"/>
      <c r="Z198" s="904"/>
      <c r="AA198" s="904"/>
    </row>
    <row r="199" spans="1:27" s="7" customFormat="1" ht="18.75">
      <c r="A199" s="20"/>
      <c r="B199" s="20"/>
      <c r="C199" s="20"/>
      <c r="D199" s="20"/>
      <c r="E199" s="20"/>
      <c r="F199" s="20"/>
      <c r="G199" s="21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V199" s="904"/>
      <c r="W199" s="904"/>
      <c r="X199" s="904"/>
      <c r="Y199" s="904"/>
      <c r="Z199" s="904"/>
      <c r="AA199" s="904"/>
    </row>
    <row r="200" spans="1:27" s="7" customFormat="1" ht="18.75">
      <c r="A200" s="20"/>
      <c r="B200" s="20"/>
      <c r="C200" s="20"/>
      <c r="D200" s="20"/>
      <c r="E200" s="20"/>
      <c r="F200" s="20"/>
      <c r="G200" s="21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V200" s="904"/>
      <c r="W200" s="904"/>
      <c r="X200" s="904"/>
      <c r="Y200" s="904"/>
      <c r="Z200" s="904"/>
      <c r="AA200" s="904"/>
    </row>
    <row r="201" spans="1:27" s="7" customFormat="1" ht="18.75">
      <c r="A201" s="20"/>
      <c r="B201" s="20"/>
      <c r="C201" s="20"/>
      <c r="D201" s="20"/>
      <c r="E201" s="20"/>
      <c r="F201" s="20"/>
      <c r="G201" s="21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V201" s="904"/>
      <c r="W201" s="904"/>
      <c r="X201" s="904"/>
      <c r="Y201" s="904"/>
      <c r="Z201" s="904"/>
      <c r="AA201" s="904"/>
    </row>
    <row r="202" ht="18.75">
      <c r="B202" s="20"/>
    </row>
  </sheetData>
  <sheetProtection selectLockedCells="1" selectUnlockedCells="1"/>
  <mergeCells count="72">
    <mergeCell ref="A1:Q1"/>
    <mergeCell ref="A2:A7"/>
    <mergeCell ref="B2:B7"/>
    <mergeCell ref="C2:F3"/>
    <mergeCell ref="G2:G7"/>
    <mergeCell ref="H2:M2"/>
    <mergeCell ref="N2:S3"/>
    <mergeCell ref="H3:H7"/>
    <mergeCell ref="I3:L3"/>
    <mergeCell ref="M3:M7"/>
    <mergeCell ref="C4:C7"/>
    <mergeCell ref="D4:D7"/>
    <mergeCell ref="E4:F4"/>
    <mergeCell ref="I4:I7"/>
    <mergeCell ref="J4:L4"/>
    <mergeCell ref="N4:O4"/>
    <mergeCell ref="P4:Q4"/>
    <mergeCell ref="R4:S4"/>
    <mergeCell ref="E5:E7"/>
    <mergeCell ref="F5:F7"/>
    <mergeCell ref="J5:J7"/>
    <mergeCell ref="K5:K7"/>
    <mergeCell ref="L5:L7"/>
    <mergeCell ref="A9:S9"/>
    <mergeCell ref="A10:S10"/>
    <mergeCell ref="A51:B51"/>
    <mergeCell ref="A52:B52"/>
    <mergeCell ref="A53:S53"/>
    <mergeCell ref="A98:B98"/>
    <mergeCell ref="A99:B99"/>
    <mergeCell ref="A100:S100"/>
    <mergeCell ref="I103:M103"/>
    <mergeCell ref="J104:S104"/>
    <mergeCell ref="A105:S105"/>
    <mergeCell ref="I106:M106"/>
    <mergeCell ref="A107:B107"/>
    <mergeCell ref="A108:B108"/>
    <mergeCell ref="A109:B109"/>
    <mergeCell ref="A110:B110"/>
    <mergeCell ref="A111:Q111"/>
    <mergeCell ref="A112:Q112"/>
    <mergeCell ref="A113:B113"/>
    <mergeCell ref="A114:B114"/>
    <mergeCell ref="A115:B115"/>
    <mergeCell ref="A116:B116"/>
    <mergeCell ref="A134:S134"/>
    <mergeCell ref="A135:B135"/>
    <mergeCell ref="A136:B136"/>
    <mergeCell ref="A137:B137"/>
    <mergeCell ref="A138:B138"/>
    <mergeCell ref="A139:B139"/>
    <mergeCell ref="A140:B140"/>
    <mergeCell ref="A160:B160"/>
    <mergeCell ref="A161:B161"/>
    <mergeCell ref="A162:Q162"/>
    <mergeCell ref="A163:B163"/>
    <mergeCell ref="A164:B164"/>
    <mergeCell ref="A165:M165"/>
    <mergeCell ref="A166:M166"/>
    <mergeCell ref="A167:M167"/>
    <mergeCell ref="A168:M168"/>
    <mergeCell ref="A169:M169"/>
    <mergeCell ref="N170:O170"/>
    <mergeCell ref="P170:Q170"/>
    <mergeCell ref="R170:S170"/>
    <mergeCell ref="A171:M171"/>
    <mergeCell ref="N171:S171"/>
    <mergeCell ref="A173:Q173"/>
    <mergeCell ref="D182:G182"/>
    <mergeCell ref="I182:K182"/>
    <mergeCell ref="D183:G183"/>
    <mergeCell ref="I183:K183"/>
  </mergeCells>
  <printOptions/>
  <pageMargins left="0.984251968503937" right="0.5905511811023623" top="0.984251968503937" bottom="0.5905511811023623" header="0.5118110236220472" footer="0.5118110236220472"/>
  <pageSetup fitToHeight="0" fitToWidth="1" horizontalDpi="600" verticalDpi="600" orientation="landscape" paperSize="9" scale="57" r:id="rId1"/>
  <rowBreaks count="4" manualBreakCount="4">
    <brk id="44" max="18" man="1"/>
    <brk id="88" max="18" man="1"/>
    <brk id="133" max="18" man="1"/>
    <brk id="173" max="1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5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Oleg</dc:creator>
  <cp:keywords/>
  <dc:description/>
  <cp:lastModifiedBy>Пользователь Windows</cp:lastModifiedBy>
  <cp:lastPrinted>2020-06-22T12:25:32Z</cp:lastPrinted>
  <dcterms:created xsi:type="dcterms:W3CDTF">2012-01-24T20:24:08Z</dcterms:created>
  <dcterms:modified xsi:type="dcterms:W3CDTF">2024-03-11T11:20:25Z</dcterms:modified>
  <cp:category/>
  <cp:version/>
  <cp:contentType/>
  <cp:contentStatus/>
</cp:coreProperties>
</file>